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0_7.bin" ContentType="application/vnd.openxmlformats-officedocument.oleObject"/>
  <Override PartName="/xl/embeddings/oleObject_0_8.bin" ContentType="application/vnd.openxmlformats-officedocument.oleObject"/>
  <Override PartName="/xl/embeddings/oleObject_0_9.bin" ContentType="application/vnd.openxmlformats-officedocument.oleObject"/>
  <Override PartName="/xl/embeddings/oleObject_0_10.bin" ContentType="application/vnd.openxmlformats-officedocument.oleObject"/>
  <Override PartName="/xl/embeddings/oleObject_0_11.bin" ContentType="application/vnd.openxmlformats-officedocument.oleObject"/>
  <Override PartName="/xl/embeddings/oleObject_0_12.bin" ContentType="application/vnd.openxmlformats-officedocument.oleObject"/>
  <Override PartName="/xl/embeddings/oleObject_0_13.bin" ContentType="application/vnd.openxmlformats-officedocument.oleObject"/>
  <Override PartName="/xl/embeddings/oleObject_0_14.bin" ContentType="application/vnd.openxmlformats-officedocument.oleObject"/>
  <Override PartName="/xl/embeddings/oleObject_0_15.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ugovoreni tender" sheetId="1" r:id="rId1"/>
  </sheets>
  <definedNames>
    <definedName name="_xlnm.Print_Titles" localSheetId="0">'ugovoreni tender'!$1:$2</definedName>
  </definedNames>
  <calcPr fullCalcOnLoad="1"/>
</workbook>
</file>

<file path=xl/sharedStrings.xml><?xml version="1.0" encoding="utf-8"?>
<sst xmlns="http://schemas.openxmlformats.org/spreadsheetml/2006/main" count="1630" uniqueCount="923">
  <si>
    <t xml:space="preserve">Nabavka materijala i izrada demit fasade sa duroporo d = 8 cm po ssitemu austrtherm sa svim pratećim slojevima . Uračunata skela . Obracun po m2.
- prizemlje
350,00x4,00
- sprat
820,00x2+11,57+77,94+15,00+
24,00+16,00x2+5,50x5+
4,85x2+12,69)x3,30
- konzolna atika
(0,14+0,709x350,00
- postojeće stepenište
ukupno
</t>
  </si>
  <si>
    <t xml:space="preserve">Nabavka materijala i obrada fasade eksterijerskom bojm otpornom na atmosferilije tipa fasadeks obuhvaćena priprema podloge i skela. Obračun po m2 .  5,00x4,00
</t>
  </si>
  <si>
    <t xml:space="preserve">Nabavka materijala i malterisanje unutrasnjih zidova  produznim malterom u dva sloja sa prethodnim ciscenjem, kvasenjem i prskanjem povrsina cementnim mlijekom racunajuci i pomocnu skelu, a usvemu prema tehnickim i opstim uslovima za ovu vrstu radova.                                Obracun po m2
-podrum
181,59x3,00
+ 66,90
ukupno
-prizemlje :
- BLOK A : O = 190,56 m’
                 190,56x3,30
              + 40,50x3,30
ukupno A
- BLOK B : O = 437,00 m’
                 437,00x3,30
              + 66,90x3,30
ukupno B
- BLOK C : O = 217,80 m’
                 217,80x3,30
              + 70,40x3,30
ukupno C
- BLOK D : O = 186,90 m’
                 186,90x3,30
              + 53,70x3,30
ukupno D
- BLOK E : O = 305,80 m’
                 305,80x3,30
              + 52,00x3,30
ukupno E
ukupno bez odbijanja otvora
odbijaju se otvori preko 3 m2
ukupno prizemlje
sprat :
- BLOK F : O = 269,70 m’
                 269,70x3,21
              + 84,00x3,21
ukupno F
- BLOK G : O = 202,10 m’
                 202,10x3,21
              + 43,20x3,21
ukupno G
- BLOK I : O = 159,80 m’
                 159,80x3,21
              + 62,95x3,21
ukupno I
- BLOK J : O = 290,10 m’
                 290,10x3,21
              + 42,80x3,21
ukupno J
- BLOK H : O = 409,10 m’
                 409,10x3,21
              + 92,60x3,21
ukupno H
ukupno bez odbijanja otvora
odbijaju se otvori preko 3 m2
ukupno sprat
-potkrovlje
- BLOK K : O = 179,20 m’
                 179,20x3,00
              + 61,60x3,00
ukupno K
- BLOK L : O = 492,30 m’
                 492,30x3,00
              + 46,20x3,00
ukupno L
ukupno bez odbijanja otvora
odbijaju se otvori preko 3 m2
ukupno potkrovlje
stepenište – kosa ploča 
6,00x1,95x2
6,50x1,65x2
6,50x1,65x2
6,50x1,65x2x2
ukupno
109,20x3
REKAPITULACIJA
- PODRUM
- PRIZEMLJE
- SPRAT
- POTKROVLJE
sve ukupno 
</t>
  </si>
  <si>
    <t xml:space="preserve">Nabavka materijala i malterisanje unutrasnjih plafona  produznim malterom u dva sloja sa prethodnim ciscenjem, kvasenjem i prskanjem povrsina cementnim mlijekom racunajuci i pomocnu skelu, a u svemu prema tehnickim i opstim uslovima za ovu vrstu radova.                                Obracun po m2
- suteren
- potkrovlje
ukupno
</t>
  </si>
  <si>
    <t xml:space="preserve">Nabavka materijala i izrada lakoarmiranog estriha od cementnog maltera 1:3 d=5m kao podloga finalnog poda. Cementni estrih armirati mrežom Q131 U svemu prema tehnickim i opstim uslovima za ovu vrstu radova.                                  Obracun po m2.
- sprat ( ploča iznad prizemlja )
</t>
  </si>
  <si>
    <t xml:space="preserve">Nabavka materijala i izrada lakoarmiranog estriha od cementnog maltera 1:3 d = 4 cm kao podloga finalnog poda . Cementni estrih armirati staklenim voalom što ulazi u cijenu ove pozicije .
- prizemlje
- potkrovlje
- suteren
ukupno
</t>
  </si>
  <si>
    <t xml:space="preserve">Nabavka materijala i izrada horizontalne hidroizolacije sokla  2+3 (bitulit, dva premaza vrelim bitumenom i dva sloja ter hartije),  u svemu prema tehnickim i opstim uslovima za ovu vrstu radova.                                  Obracun po m2.
- podrum
(20,00x4 + 12,20x4 + 14,20 )x0,25
- prizemlje
(10,80+1,78+3,44x4+4,50+
3,30x2+5,77x2,00)
- garaže
(5,00x5+11,68)x0,25
ukupno
</t>
  </si>
  <si>
    <t xml:space="preserve">Nabavka materijala i izrada vertikalne hidroizolacije zidova podruma jednim premazom bitulita , dva premaza vrelog bitumena i dva sloja terhartije . Obračun po m’
-suteren
3,40(20,00x2+14,00x2 )
</t>
  </si>
  <si>
    <t xml:space="preserve">Nabavka materijala i izrada horizontalne hidroizolacije podova prizemlja  2+3 (bitulit, dva premaza vrelim bitumenom i dva sloja ter hartije),  u svemu prema tehnickim i opstim uslovima za ovu vrstu radova.                                  Obracun po m2.
- podrum
- prizemlje sa garažama
ukupno
</t>
  </si>
  <si>
    <t>UKUPNO  V</t>
  </si>
  <si>
    <t>TESARSKI RADOVI</t>
  </si>
  <si>
    <t>UKUPNO  II</t>
  </si>
  <si>
    <t>GROMOBRANSKA INSTALACIJA I IZJEDNAČENJE POTENCIJALA</t>
  </si>
  <si>
    <t>UKUPNO  III</t>
  </si>
  <si>
    <t>REKAPITULACIJA JAKE STRUJE</t>
  </si>
  <si>
    <t xml:space="preserve"> ELEKTROINSTALATERSKI   RADOVI  SLABE  STRUJE</t>
  </si>
  <si>
    <t>1.1</t>
  </si>
  <si>
    <t>1.2</t>
  </si>
  <si>
    <t>1.3</t>
  </si>
  <si>
    <t>1.4</t>
  </si>
  <si>
    <t>1.5</t>
  </si>
  <si>
    <t>Nabavka I ugradnja prozora od eloksiranih profila sa termo prekidom "S-00", zastakljenih termopan staklom 4+16+4mm, potrebnim okovima prve klase za otvaranje. Boja i tip profila kao i stakla po izboru projektanta. U cijenu ove pozicije ulazi i ugradnja adekvatnih solbanka, vodeci racuna na dodatak na sirinu solbanka zbog fasadnog sloja od 8cm. Sve pozicije prozora uraditi  prema semama iz projekta, a mjere prethodno uzeti na licu mjesta. Izradu nultog uzorka odobrava projektant.                                Obracun po kom.</t>
  </si>
  <si>
    <t xml:space="preserve">Sema 1 Dim.200/180cm
</t>
  </si>
  <si>
    <t>Sema 2 Dim.80/80cm                   (fix)</t>
  </si>
  <si>
    <t>Sema 3 Dim.60/60cm</t>
  </si>
  <si>
    <t xml:space="preserve"> 
Sema 4 Dim.60/80cm</t>
  </si>
  <si>
    <t>Sema 5 Dim.160/80</t>
  </si>
  <si>
    <t>Sema 6 Dim.150/60cm</t>
  </si>
  <si>
    <t>Sema 7 Dim.261/776cm</t>
  </si>
  <si>
    <t>Sema 8 Dim.100/180cm</t>
  </si>
  <si>
    <t>Sema 9 Dim.200/80cm</t>
  </si>
  <si>
    <t>Sema 10 Dim.80/80cm                  (fix)</t>
  </si>
  <si>
    <t>Sema 11 Dim.261/476cm</t>
  </si>
  <si>
    <t xml:space="preserve">Sema 12   Dim.270/180cm
</t>
  </si>
  <si>
    <t>Sema 13 Dim.120/180cm</t>
  </si>
  <si>
    <t>Sema 14  Dim.240/180cm</t>
  </si>
  <si>
    <t>Sema 15 Dim.360/180cm</t>
  </si>
  <si>
    <t>Sema 16  Dim.180/180cm</t>
  </si>
  <si>
    <t>Sema 17  Dim.275/180cm</t>
  </si>
  <si>
    <t>Sema 18   Dim.297/180 cm</t>
  </si>
  <si>
    <t>Sema 19   Dim.413/180 cm</t>
  </si>
  <si>
    <t>Sema 20  Dim445/180cm</t>
  </si>
  <si>
    <t>Sema 21  Dim.290/180cm</t>
  </si>
  <si>
    <t>Sema 22  Dim.340/180cm</t>
  </si>
  <si>
    <t>Sema 23  Dim.90/180cm</t>
  </si>
  <si>
    <t>Sema 24  Dim.108/180cm</t>
  </si>
  <si>
    <t>Sema 25   Dim.367/180cm</t>
  </si>
  <si>
    <t>Sema 26   Dim.322/180cm</t>
  </si>
  <si>
    <t>Sema 27  Dim.302/180cm</t>
  </si>
  <si>
    <t xml:space="preserve">Sema 28  Dim 140/180 
</t>
  </si>
  <si>
    <t xml:space="preserve">Sema 29 Dim 193/180 </t>
  </si>
  <si>
    <t>Sema 30 Dim 125/160</t>
  </si>
  <si>
    <t>Sema 31 Dim 210/60</t>
  </si>
  <si>
    <t>Sema 32 Dim 1,20/1,20</t>
  </si>
  <si>
    <t>Sema 33  Dim 90/100</t>
  </si>
  <si>
    <t>Sema 34  Dim 70/100</t>
  </si>
  <si>
    <t xml:space="preserve">Sema 35 Dim 120/250 </t>
  </si>
  <si>
    <t>Sema 36 Dim 120/250</t>
  </si>
  <si>
    <t>Sema 37 Dim 280/180</t>
  </si>
  <si>
    <t>Sema 38 Dim 100/100</t>
  </si>
  <si>
    <t>Sema 39 Dim 193/180</t>
  </si>
  <si>
    <t>Sema 40 Dim 371/140</t>
  </si>
  <si>
    <t xml:space="preserve">Prirubnica sa grlom komplet sa spojnim i zaptivnim materijalom, kako slijedi:
NP  6  DN 125
</t>
  </si>
  <si>
    <t>NP  6  DN   80</t>
  </si>
  <si>
    <t>NP  6  DN   50</t>
  </si>
  <si>
    <t>NP  6  DN   40</t>
  </si>
  <si>
    <t>NP  6  DN   32</t>
  </si>
  <si>
    <t>NP16  DN   50</t>
  </si>
  <si>
    <t>B.10.</t>
  </si>
  <si>
    <t>Ispumpavanje i čišćenje kablovskog okna u kojem se vrsi prikljucenje na pristupnu TK mrezu</t>
  </si>
  <si>
    <t xml:space="preserve">V kat .:14,20x22,00x0,80
</t>
  </si>
  <si>
    <t xml:space="preserve">Mašinski i ručni iskop sa upotrebom kompresora i pikamera zemlje V i VI kat . za temeljne stope , temeljne trake i temeljne grede . Dimenzije i kote iskopa u svemu prema statičkom proračunu , detaljima iz projekta tehničkim i opštim uslovima . Cijenom obuhvaćena geodetska i druga mjerenja , izrada skele  , utovar i odvoz na gradsku deponiju . Obračun po m3 .
21,30x0,80x0,60x4+12,74x0,80x0,60+
12,74x1,50x0,60+0,20x0,40x3,95x10+0,20x0,40x1,65x4
- proširenje objekta :
(11,10+1,75+2,42+3,00 )x1,00x0,60
- stepenište :
( 3,60x2+5,57)x2 + 5,78x2 + 6,12 )x1,00x0,60
- lift temelja :
( 4,20x2+2,60x2 ) x0,50x0,60x2
- lift široki otkop :
4,20x2,60x1,20x2
- garaže :
12,88x0,40x0,70+5,78x5x0,40x0,70
- temeljne grede :
( 1,42x4+2,00+2,96+3,28+1,74+2,52+1,55+2,26+
2,08+2,00+2,52+2,00+2,77+2,20+2,11,1,42+2,38) x0,30x0,50
- temelji na prilaznoj rampi :
(2,25x2+4,00 )x0,80x1,00
</t>
  </si>
  <si>
    <t xml:space="preserve">Sječenje betonskog poda i podnih slojeva mašinski debljine do 20 cm za spoljašnje i unutrašnje samostalne temelje sa iznošenjem materijala utovarom i odvozom na gradsku deponiju . Obraun po m3 .
Površina temelja
                   m2       187,50x0,20
</t>
  </si>
  <si>
    <t>Ručni isop za teelje novih samostalnih stubova u materijalu III i IV kat . unutar i oko objekta prema projektu . Iskopani materijal u količini 20 % lagerovati za popunjavanje oko izbetoniranih temelja , a 80 % odvesti na gradsku deponiju .Obračun po m3 .</t>
  </si>
  <si>
    <t>Nabavka i nasipanje ljunkovitog materijala iz iskopa i po potrebi iz pozajmita oko temelja  , sokla i obodnih zidova podruma , sa mašinskim nabijanjem u sloju max . 30 cm do potrebne zbijenosti . Obračun po m3 .</t>
  </si>
  <si>
    <t>Ugradnja montažnih mini betonskih kablovskih okana u zemljištu IV kategorije (uračunat iskop rupe za smještanje okna, odvoz viška iskopanog materijala i vraćanje zemljišta oko mini okna u prvobitno stanje) tipa:
-MB1</t>
  </si>
  <si>
    <t>UKUPNO  1</t>
  </si>
  <si>
    <t>Materijal i montažni radovi na priključnom kablu</t>
  </si>
  <si>
    <t>NF pretplatnički kabl TK 59 GM 10x2x0,6</t>
  </si>
  <si>
    <t>Termoskupljajuća spojnica XAGA 43/8-350</t>
  </si>
  <si>
    <t>Konektorski modul 10x2 sa punjenjem</t>
  </si>
  <si>
    <t>Konektorska letvica tipa KRONE 10x2</t>
  </si>
  <si>
    <t>Nosač regleta 3/1</t>
  </si>
  <si>
    <t>Uvlačenje PE cijevi u PVC cijevi</t>
  </si>
  <si>
    <t>Uvlačenje Kabla TK%) GM 10x2x0,6 u PE cijevi</t>
  </si>
  <si>
    <t>Izrada račvastog nastavka na bakarnom kablu TK 59 GM 35x4 u kablovskom oknu sa propisanim mjerenjima:</t>
  </si>
  <si>
    <t>Montaža rastavnih i ranžirnih modularnih regleta 10x2 u izvodnim ormarima i KR-u sa uvoĎenjem i ranžiranjem kablova pretplatničke i razvodne mreže:</t>
  </si>
  <si>
    <t>UKUPNO 2</t>
  </si>
  <si>
    <t>Nepredviđeni radovi</t>
  </si>
  <si>
    <t>NepredviĎeni radovi (3% od radova)</t>
  </si>
  <si>
    <t>UKUPNO C</t>
  </si>
  <si>
    <t>Transportni troškovi</t>
  </si>
  <si>
    <t>Transportni troškovi i organizacija radilišta</t>
  </si>
  <si>
    <t>UKUPNO D</t>
  </si>
  <si>
    <t>Završni radovi</t>
  </si>
  <si>
    <t>Izrada izvedbeno-tehničke dokumentacije izgraĎene i postojeće TT kanalizacije po TU ZJPTT</t>
  </si>
  <si>
    <t>Izrada katastra podzemnih instalacija</t>
  </si>
  <si>
    <t>1.0.</t>
  </si>
  <si>
    <t>Oprema i sprinkler instalacije</t>
  </si>
  <si>
    <t>Jed.</t>
  </si>
  <si>
    <t>Ukupna</t>
  </si>
  <si>
    <t>Mere</t>
  </si>
  <si>
    <t>cena</t>
  </si>
  <si>
    <t>1.1.o</t>
  </si>
  <si>
    <t>DN 80, NP 16</t>
  </si>
  <si>
    <t>PROIZVOĐAČ: MINIMAX ili slično</t>
  </si>
  <si>
    <t>1.2.o</t>
  </si>
  <si>
    <t>1.3.o</t>
  </si>
  <si>
    <r>
      <t>Sprinkler mlaznica, DN15 sa topljivom ampulom 68</t>
    </r>
    <r>
      <rPr>
        <b/>
        <sz val="10"/>
        <rFont val="Arial"/>
        <family val="0"/>
      </rPr>
      <t>º</t>
    </r>
    <r>
      <rPr>
        <b/>
        <sz val="10"/>
        <rFont val="Tekton YU"/>
        <family val="0"/>
      </rPr>
      <t xml:space="preserve">C-spoljni navoj,                                                   </t>
    </r>
    <r>
      <rPr>
        <sz val="10"/>
        <rFont val="Tekton YU"/>
        <family val="0"/>
      </rPr>
      <t xml:space="preserve">            U cijenu je uračunata i sva potrebna posebna oprema za montažu sprinkler mlaznica</t>
    </r>
  </si>
  <si>
    <t xml:space="preserve">Čep za zatvaranje:
-PVC cijevi f 110 mm
</t>
  </si>
  <si>
    <t>PE cijev f 50 mm</t>
  </si>
  <si>
    <t>Uvodnica PVC Ø 110 mm</t>
  </si>
  <si>
    <t xml:space="preserve">Nabavka materijala i izrada podne armirane betonske ploce d=15cm od betona MB25 preko sabijene podloge od sljunka, u svemu prema detaljima iz projekta, tehnickim I opstim uslovima za ovu vrstu radova. Sljunak obracunat posebnom pozicijom.  Obračun po m2.
- podrumska ploča
-proširenje objekta
12,66x4,35
- stepenišni prostor
3,41x5,20x2+5,77x5,20
- vjetrobra
2,00x2,25x3
- ploča prilaznih st.krakova :
(3,00+3,00)x1,00x3+2,00x2,00x3
+1,80x3,25+2,00x2,00
</t>
  </si>
  <si>
    <r>
      <t>m</t>
    </r>
    <r>
      <rPr>
        <sz val="10"/>
        <color indexed="8"/>
        <rFont val="Arial"/>
        <family val="2"/>
      </rPr>
      <t>²</t>
    </r>
  </si>
  <si>
    <t xml:space="preserve">Nabavka materijala i betoniranje lakoarmirane ploče d = 6 cm u podrumskom dijelu sa MB30 . U cijenu uračunati mrežu Q131 . Obračun po m2
- prema kvadraturi podrumskog dijela
</t>
  </si>
  <si>
    <t xml:space="preserve">Nabavka materijala i izrada armirano betonske rampe ( ploca  d=10cm racunajuci i bocne armirano betonske parapetne zidice. u svemu prema detaljima iz projekta tehnickim i opstim uslovima. Obracun po m2. Prosječna visina rampe 40 cm .
- prema kvadraturi podrumskog dijela
(8,00+8,00+9,00+10,00+12,00x2
+1,60x2 )x1,20
</t>
  </si>
  <si>
    <t xml:space="preserve">Nabavka materijala I betoniranje armiranobetonskih stubova dim 25/25 , 30/30, 30/35 cm betonom MB30 u potrebnoj glatkoj oplati, bez obzira na visinu, u svemu prema statickom proracunu, detaljima iz projekta tehnickim i opstim uslovima za ovu vrstu radova.    Obracun po m3.
- podrum
0,25x0,25x350x40
- prizemlje 
0,25x0,25x4,10x35+
0,30x0,30x4,10x96+
0,30x0,35x4,10x11+
0,30x0,30x4,10x18+
0,30x0,30x4,10x18
- sprat :
0,25x0,25x3,35x32 +
0,30x0,30x3,35x110+
0,30x0,30x3,35x24+
0,30x0,30x3,35x18
0,25x0,25x3,35x41
- potkrovlje :
0,30x0,30x3,20x107
0,25x0,25x3,20x30
ukupno stubovi
vertikalni serklaži
0,25x0,25x3,35x61 
</t>
  </si>
  <si>
    <t xml:space="preserve">
Nabavka materijala i betoniranje armirano betonskih kružnih stubova φ35 betonom MB30 u potrebnoj glatkoj oplati bez obzira na visinu u svemu prema statičkom proračunu , detaljima iz projekta . Obračun po m3
0,35x0,35x3,14/4x5,00x13+
0,30x0,30x3,14/4x5,00x6
</t>
  </si>
  <si>
    <r>
      <t xml:space="preserve">Tip: SU </t>
    </r>
    <r>
      <rPr>
        <sz val="8"/>
        <rFont val="Tekton YU"/>
        <family val="0"/>
      </rPr>
      <t xml:space="preserve">1/2 </t>
    </r>
    <r>
      <rPr>
        <sz val="10"/>
        <rFont val="Tekton YU"/>
        <family val="0"/>
      </rPr>
      <t>x 68C-Ms-stojeća, k=80</t>
    </r>
  </si>
  <si>
    <t>1.3.a</t>
  </si>
  <si>
    <t>1.3.b</t>
  </si>
  <si>
    <t>1.4.o</t>
  </si>
  <si>
    <t>Ormarić sa rezervnim sprinklerima (10+15+1 kom)</t>
  </si>
  <si>
    <t>kompl.</t>
  </si>
  <si>
    <t>1.5.a</t>
  </si>
  <si>
    <r>
      <t xml:space="preserve">Nepovratna klapna DN 80 NP16  </t>
    </r>
    <r>
      <rPr>
        <sz val="10"/>
        <rFont val="Tekton YU"/>
        <family val="0"/>
      </rPr>
      <t xml:space="preserve">                               (sa prirubnicama, kontraprirubnicama, dihtinzima i zavrtnjevima)</t>
    </r>
  </si>
  <si>
    <t>1.5.b</t>
  </si>
  <si>
    <r>
      <t xml:space="preserve">Nepovratna klapna DN 100 NP16  </t>
    </r>
    <r>
      <rPr>
        <sz val="10"/>
        <rFont val="Tekton YU"/>
        <family val="0"/>
      </rPr>
      <t xml:space="preserve">                               (sa prirubnicama, kontraprirubnicama, dihtinzima i zavrtnjevima)</t>
    </r>
  </si>
  <si>
    <t>1.6.a</t>
  </si>
  <si>
    <r>
      <t xml:space="preserve">Hvatač nečistoće DN 80 NP16  </t>
    </r>
    <r>
      <rPr>
        <sz val="10"/>
        <rFont val="Tekton YU"/>
        <family val="0"/>
      </rPr>
      <t xml:space="preserve">                                  (sa prirubnicama, kontraprirubnicama, dihtinzima i zavrtnjevima)</t>
    </r>
  </si>
  <si>
    <t>1.6.b</t>
  </si>
  <si>
    <t>OPREMA</t>
  </si>
  <si>
    <t>Ručni aparat za gašenje požara sa suvim prahom, tipa S-9-Nabavka i instalaciJa</t>
  </si>
  <si>
    <t xml:space="preserve">Ručni aparat za gašenje požara sa suvim prahom tipa CO2-5
Nabavka i instalaciJa
</t>
  </si>
  <si>
    <t xml:space="preserve">Ploče dimenziJa 300 * 200mm sa fluorescentnim naslovom Ekit
DizaJn tabele u skladu sa detaljima male snage dizaJnera. 
Nabavka i instalaciJa
</t>
  </si>
  <si>
    <t xml:space="preserve">Slikarstvo mesto prodora električnih kablova PLAMAL K i S PIAMAL
Nabavka i instalaciJa
</t>
  </si>
  <si>
    <t xml:space="preserve">Nabavka materijala,izrada i ugradnja horizontalnih oluka (opsivanje horizontalnog betonskog oluka) RS80cm od plastificiranog lima d=0.55mm sa svim potrebnim spojnim sredstvima i elementima za pricvrscivanje.                      Obracun po m’.
( 343,18+343,18-40 )
</t>
  </si>
  <si>
    <t>Isporuka i polaganje kabla IY(St)Y 10x2x0,6 za povezivanje postojećeg ITO ormara i rack 1 ormara.</t>
  </si>
  <si>
    <t xml:space="preserve">Isporuka i polaganje PVC cijevi, Ø 20mm. </t>
  </si>
  <si>
    <t xml:space="preserve">Kablovski regali - perforirani nosači kablova, (PNK-400mm) u kompletu sa priborom za vješanje, skretanje i nastavljanje.
- isporuka i montaža
</t>
  </si>
  <si>
    <t xml:space="preserve">Digitalna telefonska centrala sa upravljanjem pomoću memorisanog programa, koja sadrži sledeće elemente:   
- 30 javnih priključaka
- 168 analognih lokalnih priključaka
- 24 digitalnih lokalnih priključaka
- montažni materijal i kablovi
- dokumentacija za rukovođenje i održavanje
- softverski paket za rad centrale, tarifiranje i govornu poštu
slična tipu Siemens HiPath 3800
 Komplet telefonska centrala sa svim navedenim elementima.
- isporuka, montaža, ispitivanje, puštanje u rad.
</t>
  </si>
  <si>
    <t>Sistemski telefon, sličan tipu Siemens Optipoint 500 Advance.</t>
  </si>
  <si>
    <t>Standardni telefon, sličan tipu Siemens Euroset 5005.</t>
  </si>
  <si>
    <t xml:space="preserve">Ruter za  povezivanje LAN mreže na Internet, sličan tipu Cisco 2801 Integrated Services Router
- isporuka, montaža, ispitivanje, puštanje u rad
</t>
  </si>
  <si>
    <t xml:space="preserve">Sistem za zaštitu mreže, sličan tipu Cisco ASA 5510
- isporuka, montaža, ispitivanje, puštanje u rad.
</t>
  </si>
  <si>
    <t>Završno ispitivanje, izdavanje atesta  DATA scenerom i puštanje instalacije u rad.</t>
  </si>
  <si>
    <t>Ostali nepredviđeni troškovi i sitan potrošni materijal.</t>
  </si>
  <si>
    <t>II. RTV INSTALACIJA</t>
  </si>
  <si>
    <t xml:space="preserve">Isporuka i ugradnja na pogodnom mjestu antenskog sistema za prijem zemaljskih i satelitskih programa, u sastavu:
- satelitska antena, prečnika 150 cm.
kom 1
- antenski stub sa priborom za satelitske antene,isporuka i montaža.
kom 1
- LNB konvertor, montaža i povezivanje.
kom 1
- antene za zemaljski program ( RA, TV FIII, TV FIII- logaritamska, TV FIV/V)
kom 4  
- aluminijska cijev, dužine 4 m, prečnika 40 mm, opremljene na kraju sa  
čepom,  sa  nosačem antena i nosačem antenskog stuba.
      kom 1
</t>
  </si>
  <si>
    <t>Isporuka, montaža i povezivanje pojačivača signala, sličan tipu Compact Multiswitch SMS 93209 NF – Spaun.</t>
  </si>
  <si>
    <t>Komponenta za prijem zemaljskih signala, slična tipu Spaun - MBV 435.</t>
  </si>
  <si>
    <t>Metalni ormar, za smještaj ZAU-a, dimenzija 600x600x200. Isporuka, montaža i povezivanje.</t>
  </si>
  <si>
    <t xml:space="preserve">Isporuka i polaganje koaksijalnog kabla tipa RG - 6/U u PVC cijevima prečnika Ø 36mm, od antenskog sistema na krovu objekta do ZAU-a (ukupno 12 kablova). </t>
  </si>
  <si>
    <t xml:space="preserve">Isporuka i polaganje koaksijalnog kabla tipa RG - 6/U u PVC cijevima prečnika Ø 20mm, od ZAU-a do antenskih tv utičnica. </t>
  </si>
  <si>
    <t xml:space="preserve">Isporuka i polaganje PVC cijevi, Ø 36mm. </t>
  </si>
  <si>
    <t>Isporuka i ugradnja satelitske RTV utičnice sa završnim otpornikom. Utičnice su iz programa LEGRAND ili slične</t>
  </si>
  <si>
    <t>Isporuka i polaganje izolovanog bakarnog provodnika PP-Y 1x6 mm2 koji se koristi za uzemljenje ormara i polaže se u PVC cijevima Ø 13 mm, u zidu ispod sloja maltera. Obračun vršiti po dužnom metru. Ukupno za isporuku imontažu.</t>
  </si>
  <si>
    <t>Završno ispitivanje sistema sa mjerenjem nivoa signala na svim utičnicama i puštanje u rad prema važećim propisima.</t>
  </si>
  <si>
    <t xml:space="preserve"> Isporuka, montaža i povezivanje na kablovsku instalaciju, programiranje, obuka korisnika i puštanje u rad modularne, mikroprocesorski kontrolisane protivpožarne centrale PPC (AM 6000.4) sa četiri petlje  za montažu na zid. Sastoji od: 
a) 1 ploče za četiri adresibilne petlje (u petlju se može priključiti 99 automatskih detektora + 99 input/output modula), dva serijska interfejsa za priključenje signalnog tabloa, printera i upravljačke tastature; 
b) osnovnim izvorom napajanja od 24V/1,8A; 
c) punjačem baterija 24V/0,8A; 
d) satom realnog vremena/RAM-memorija sa trajnim čuvanjem podataka; 
e) vrata sa ključem na kojima se nalazi komandna tastatura i LCD displej; 
f) rezervnih akumulatorskih baterija kapaciteta 2x12V/24Ah za napajanje u slučaju nestanka mrežnog napona.
</t>
  </si>
  <si>
    <t>Isporuka, montaža i povezivanje na kablovsku instalaciju automatskog telefonskog automata sa 2 ulaza za dojavu do max 4 telefonska broja (CTS-30) za montažu na zid.</t>
  </si>
  <si>
    <t xml:space="preserve">Isporuka, montaža i povezivanje na kablovsku instalaciju adresibilnog optičkog detektora dima (NFX-OPT) u kompletu sa adresabilnim podnožjem (B501AP). </t>
  </si>
  <si>
    <t xml:space="preserve">Isporuka, montaža i povezivanje na kablovsku instalaciju, kao nosioca izolacije, adresibilnog optičkog detektora dima (NFXI-OPT) u kompletu sa adresibilnim podnožjem (B5O1AP). </t>
  </si>
  <si>
    <t xml:space="preserve">Isporuka, montaža i povezivanje na kablovsku instalaciju adresibilnog termo diferencijalnog detektora dima (NFX-TDIFF) u kompletu sa adresabilnim  podnožjem (B501AP).
</t>
  </si>
  <si>
    <t>Isporuka, montaža i povezivanje na kablovsku instalaciju adresibilnog ručnog javljača požara za montažu na zid (M700K).</t>
  </si>
  <si>
    <t>Isporuka, montaža i povezivanje na kablovsku instalaciju adresibilne alarmne sirene (AWS 32/R) za montažu na zid u kompletu sa držačem.</t>
  </si>
  <si>
    <t>Isporuka i ugradnja paralelnih indikatora požara i dima u podplafonskom dijelu. Ukupno za isporuku i ugradnju:</t>
  </si>
  <si>
    <t>Isporuka, montaža i povezivanje adresibilnog ulaznog ON/OFF modula za proradu sprinkler sistema tipa M710E u kompletu sa ugradnom kutijom M200-SMB.</t>
  </si>
  <si>
    <t>Isporuka, montaža i povezivanje adresibilnog izlaznog modula tipa CMX 10RM, (10 adresabilnih izlaza) u kompletu sa ugradnom kutijom</t>
  </si>
  <si>
    <t>Isporuka, montaža i povezivanje matričnog printera sličnog tipu LQ570, EPSON za trenutno protokolisanje dogadjaja u sistemu dojave požara.</t>
  </si>
  <si>
    <t>Isporuka i polaganje negorivog kabla  N2XH-J 3x1,5mm2 za povezivanje PP pulta na izvor napona 220V.</t>
  </si>
  <si>
    <t xml:space="preserve">Isporuka i polaganje u PVC cijevi Ø 20mm, halogen free kabla SAS0215HFEEH 2x1,5 mm2 ili sličan, za povezivanje predviđenih elemenata sa PP centralom. </t>
  </si>
  <si>
    <t>14</t>
  </si>
  <si>
    <t>Isporuka i polaganje u PVC cijevi Ø 20mm, halogen free + vatrootporni kabal SSRHFEEU-F3 2x1mm2 FE180/E 30 ili sličan, za upravljanje izvršnim funkcijama</t>
  </si>
  <si>
    <t xml:space="preserve">Isporuka i polaganje PVC cijevi, halogen free, Ø 20mm. </t>
  </si>
  <si>
    <t>16</t>
  </si>
  <si>
    <t>Završno ispitivanje, izdavanje atesta, obuka korisnika i puštanje instalacije u rad.</t>
  </si>
  <si>
    <t>SISTEM CENTRALNOG OZVUČENJA I OBAVJEŠTAVANJA</t>
  </si>
  <si>
    <t xml:space="preserve">Centralni uređaj ozvučenja, sličan tipu RCF EL.2126 koji od opreme posjeduje: digitalni tyner, changer 6-CD, 4 mik. ulaza (mikseta), djeljiv na 4 zone, pojačivač 120W/100V. Nabavka, isporuka, montaža, povezivanje na kablovsku instalaciju i programiranje. </t>
  </si>
  <si>
    <t>Pozivni mikrofonski pult sličan tipu RCF BM3014. Nabavka, isporuka, montaža i povezivanje na kablovsku instalaciju</t>
  </si>
  <si>
    <t xml:space="preserve">Ugradni plafonski zvučnik sa izvodima na 1,5; 3 i 6W/100V sličan tipu RCF PL 60. Nabavka, isporuka, montaža i povezivanje na kablovsku instalaciju. </t>
  </si>
  <si>
    <t>Nabavka, isporuka i polaganje u PVC cijevi Ø 20mm, u ili na zidu, pomoću obujmica kabla LiHCH 2x1,5mm2 za vezu između centralnog uređaja ozvučenja (CUO) i zvučnika</t>
  </si>
  <si>
    <t>Nabavka, isporuka i polaganje u PVC cijevi Ø 20mm, u ili na zidu, pomoću obujmica kabla LiHCH 4x0,75mm2 za vezu između centralnog uređaja ozvučenja (CUO) i mikrofonskog pulta</t>
  </si>
  <si>
    <t>Isporuka i polaganje PVC cijevi, Ø 20mm</t>
  </si>
  <si>
    <t>Završno ispitivanje, izdavanje atesta, obuka korisnika i puštanje instalacije u rad</t>
  </si>
  <si>
    <t xml:space="preserve">Mašinski iskop u zemljištu III , IV i V kategorije . u širokom otkopu do dubine 3,20 m . Iskopani materijal utovariti i odvesti na gradsku deponiju . Dio materijala sačuvati radi zasipanja iza obodnih zidova i ispod poda podruma . Obračun po m3                                        III i IV kat .:14,20x22,00x2,20
</t>
  </si>
  <si>
    <r>
      <t xml:space="preserve">Hvatač nečistoće DN 100 NP16  </t>
    </r>
    <r>
      <rPr>
        <sz val="10"/>
        <rFont val="Tekton YU"/>
        <family val="0"/>
      </rPr>
      <t xml:space="preserve">                                  (sa prirubnicama, kontraprirubnicama, dihtinzima i zavrtnjevima)</t>
    </r>
  </si>
  <si>
    <t>1.7.o</t>
  </si>
  <si>
    <t>Indikator protoka, proizvođač tyco ili slično</t>
  </si>
  <si>
    <t>1.8.o</t>
  </si>
  <si>
    <t>Ključ za montažu sprinkler mlaznica</t>
  </si>
  <si>
    <t>1.9.o</t>
  </si>
  <si>
    <t>Ovalni zasun sa dihtungom i prat. Opremom NP16</t>
  </si>
  <si>
    <t>DN 65</t>
  </si>
  <si>
    <t>DN 50</t>
  </si>
  <si>
    <t>1.10.o</t>
  </si>
  <si>
    <t>Loptasti ventili NP16</t>
  </si>
  <si>
    <t>DN 40</t>
  </si>
  <si>
    <t>1.11.o</t>
  </si>
  <si>
    <r>
      <t>Priključak za vatrogasno vozilo DN 80</t>
    </r>
    <r>
      <rPr>
        <sz val="10"/>
        <rFont val="Tekton YU"/>
        <family val="0"/>
      </rPr>
      <t xml:space="preserve"> sa dva priključka tip B</t>
    </r>
  </si>
  <si>
    <t>1.12.o</t>
  </si>
  <si>
    <r>
      <t>Uređaj za probu i ispiranje</t>
    </r>
    <r>
      <rPr>
        <sz val="10"/>
        <rFont val="Tekton YU"/>
        <family val="0"/>
      </rPr>
      <t xml:space="preserve"> DN40, NP16</t>
    </r>
  </si>
  <si>
    <t>1.13.o</t>
  </si>
  <si>
    <t>Ventil DN25 sa faktorom za testiranje k=80</t>
  </si>
  <si>
    <t>1.14.o</t>
  </si>
  <si>
    <t>Mjerač protoka</t>
  </si>
  <si>
    <t>1.15.o</t>
  </si>
  <si>
    <t xml:space="preserve">Rušenje starih zidova od opeke i kamena sa utovarom i odvozom na mjesto koje odredi nadzorni organ . Obavezno je pridržavanje iz uputa o uređenju gradilišta i uputa o ekološkom praćenju uticaja na životnu sredinu u fazi rušenja i građenja objekta . Obračun po m3 .
- zidovi od opeke debljine 38,25 i 12 cm 
- zidovi od kamena debljine 51 cm
prizemlje ( unutrašnji ) :
d = 38 cm : ( 2,20x2 + (2,20x2+3,20+10,70+5,76+6,98+4,97)x3,30x0,42
d = 38 cm : ( za vrata )
1,10 x 18x3,30x0,42
d = 38 cm : spoljašnji otvori (30 %)
2,01x2,11x0,42x0,30x40
d = 25 cm : (6,50+3,12+1,50+3,00+4,97x3+3,00x3 )
d = 12 cm :  (4,97x20+4,95x5+4,27x3+6,47x5+3,80x10 )x0,15x3,30
</t>
  </si>
  <si>
    <t xml:space="preserve"> zidovi u potkrovlju postojećeg stanja
d = 20 cm , d = 12 cm :
5x3x0,20x10 
8x3x0,12x10
</t>
  </si>
  <si>
    <t xml:space="preserve">Rušenje armirano betonskih greda i serklaža MB25 iznad postojećih zidova od opeke sa utovarom i prevozom na mjesto koje odredi nadzorni organ . Obračun po m3.
0,38x0,30x131,57
</t>
  </si>
  <si>
    <t xml:space="preserve">Rušenje armirano betonskih nadvratnika i nadprozornika MB25 sa utovaro i odvozom na mjesto koje odredi nadzorni organ . Obračun po m3 .
0,38x0,30x105,26
</t>
  </si>
  <si>
    <t xml:space="preserve">Rušenje unutrašnjih dvokrakih stepenica MB25 sa utovarom i odvozom na gradsku deponiju . Obračun po m3 .
2,00x4,80x0,25
</t>
  </si>
  <si>
    <t xml:space="preserve">Štemovanje armirano betonskog vijenca – atikedim . 30/15 cm sa utovarom i prevozom na mjesto koje odredi nadzorni organ . U cijenu uračunati sječenje postohjeće armature . Obračun po m3.
(68,81+23,17+24,19+20,01x2+16,84+13,17x2+4,84+
1,20)x0,30x0,15
</t>
  </si>
  <si>
    <t xml:space="preserve">Skidanje starog plafona od trske dvostruke letve i maltera d =2-3 cm sa utovarom i odovzom na gradsku deponiju . Obračun po m2.
bruto površina postojećeg prizemlja : 1.457,00 m2
odbijaju se zidovi 
( 68,81x3+20,01x3+15,15x3+12,00+15,60x2)x0,38
</t>
  </si>
  <si>
    <t xml:space="preserve">Skidanje starih slojeva propalog poda i krpljenje betonom MB30 radi pripreme za nove podove . Obračun po m2 .
(30x2 + 20x4 + 10x3 )
</t>
  </si>
  <si>
    <t xml:space="preserve">Rušenje armirano betonskih nadstrešnjica , greda , stubova , prosječne MB25 sa utovarom i odvozom na gradsku deponiju . Obračun po m3 .
nadstrešnice :1,60x2,77x0,15+1,22x2,55x0,15+
                      1,00x6,00x0,15+1,2x3,37x0,15+
                       1,66x9,44x0,15
grede :
stubovi :
stepenice :
rampa :
</t>
  </si>
  <si>
    <t>Uklanjanje starih instalacija i elemenata koje je neophodno porušiti , ali nije bilo mogućesagledati prije početkarada na objektu . Obračun paušalno .</t>
  </si>
  <si>
    <t>Čišćenje postojećeih prostorja od raznog otpada i šuta sa odvozom na gradsku deponiju . Obračun po m3 .                 560x0,05</t>
  </si>
  <si>
    <t>Izmještanje postojeće trafostanice 10/04 kV</t>
  </si>
  <si>
    <t>UKUPNO I</t>
  </si>
  <si>
    <t xml:space="preserve">Vertikalni kombinovani bojler za  pripremu potrošne tople vode zapremine  5 000 l sa ugradjenim toplo--vodnim grijačem snage 200 kW, i električnim grijačem snage 200 kW. 
Komplet sa termoizolacijom.
</t>
  </si>
  <si>
    <t>C.02.</t>
  </si>
  <si>
    <t xml:space="preserve">Cirkulaciona pumpa tip TOP S 25/7, proizvod Wilo, SR Njemačka ili druga istih karakteristika (recirkulacija  potrošne tople vode).        </t>
  </si>
  <si>
    <t>C.03.</t>
  </si>
  <si>
    <t xml:space="preserve">Vodovodni ravni prolazni ventil
NP 10   DN   R 2”
</t>
  </si>
  <si>
    <t>NP 10   DN   R 5/4”</t>
  </si>
  <si>
    <t>C.04.</t>
  </si>
  <si>
    <t>Vodovodni ravni nepovratni ventil NP 10   R 2”</t>
  </si>
  <si>
    <t>C.05.</t>
  </si>
  <si>
    <t>Sigurnosni ventil sa tegom    NP 10   DN 65</t>
  </si>
  <si>
    <t>C.06.</t>
  </si>
  <si>
    <t>Vodomjer NP 10  Ø 2”</t>
  </si>
  <si>
    <t>C.07.</t>
  </si>
  <si>
    <t xml:space="preserve">Armatura sa prirubnicama, kontraprirubnicama, spojnim i zaptivnim materijalom, kako slijedi:
Ravni zaporni ventil:
NP 6  DN   65
</t>
  </si>
  <si>
    <t>C.08.</t>
  </si>
  <si>
    <t xml:space="preserve">Isporuka i montaža regulacionog kruga kom-binovanog toplovodnog bojlera, prema šemi 
veze automatike, proizvod "Feniks BB" Niš, 
ili slično, koji se sastoji: 
    a)  radnog termostata CTS – 1 
    b)  graničnog termostata CTG–1(tmax = 60 °C)
    c)  trokrakog elektromotornog ventila 
  TV–DN 50/40+ERV–1 
    d)  regulacionog uredjaja MR 5071 
</t>
  </si>
  <si>
    <t>UKUPNO  C.</t>
  </si>
  <si>
    <t>D.01.</t>
  </si>
  <si>
    <t>Čišćenje cijevne mreže u kotlarnici, razdjelnika i sabirnika od rdje i prljavštine i bojenje zaštitnom bojom u dva premaza</t>
  </si>
  <si>
    <t>D.02.</t>
  </si>
  <si>
    <t>Čisćenje vidno položenih cijevi i radijatorskih veza, mi-niziranje sa dva premaza i lakiranje radijatorskim la-kom u  dva premaza.</t>
  </si>
  <si>
    <t>D.03.</t>
  </si>
  <si>
    <t xml:space="preserve">Pripremno završni radovi
     -  obilježavanje i uzimanje mjera,
     -  skladištenje materijala,
     -  odvoz viška materijala i 
     -  raščišćavanje gradilišta.
</t>
  </si>
  <si>
    <t>h</t>
  </si>
  <si>
    <t>D.04.</t>
  </si>
  <si>
    <t>Hladna proba instalacije na vodonepropusnost.</t>
  </si>
  <si>
    <t>D.05.</t>
  </si>
  <si>
    <t>Topla proba instalacije, mjerenje parametara sredine i ureligusavanje instalacije.</t>
  </si>
  <si>
    <t>D.06.</t>
  </si>
  <si>
    <t>Probni rad i obuka poslužilaca.</t>
  </si>
  <si>
    <t>UKUPNO D.</t>
  </si>
  <si>
    <t>E.</t>
  </si>
  <si>
    <t>E.01.</t>
  </si>
  <si>
    <t>Iskop rupe dimenzija 120x200x60 cm za temelj di-mnjaka u zemlji III kategorije sa odvozom šuta na gradsku deponiju.</t>
  </si>
  <si>
    <t>E.02.</t>
  </si>
  <si>
    <t>Iskop rupe dimenzija 150x110x30 cm (kom 2) za temelj kotla u zemlji III  kategorije sa odvozom šuta na gradsku deponiju.</t>
  </si>
  <si>
    <t>E.03.</t>
  </si>
  <si>
    <t>Mašinski iskop rova za rezervoar goriva u zemlji III kategorije sa ručnim iskom temelja stopa.</t>
  </si>
  <si>
    <t>E.04.</t>
  </si>
  <si>
    <t xml:space="preserve">Iskop površinskog sloja d = 20 cm na dijelu garaža , proširenja dogradnje i trotara računajući i prethodno raščišćavanje terena , sa utovarom i odvozom na gradsku deponiju . Dio humusa zadržati radi izrade zelenih površina . Obračun po m3 .
- na dijelu garaža : 15,00x6,00x0,20
na dijelu proširenja , trotoara i rampi :
200x0,20
</t>
  </si>
  <si>
    <t>Nabavka i ugradja šljunkovito pjeskovitog materijala ispod temelja , podova i trotoara sa nabijanjem do potrebne zbijenosti , a sve prema tehničkim i opštim uslovima za ovu vrstu radova . Debljina sloja 15 cm . Obračun po m3 nasutog šljunkovito pjeskovitog materijala  u sabijenom stanju .</t>
  </si>
  <si>
    <t>UKUPNO II</t>
  </si>
  <si>
    <t>BETONSKI I ARMIRANO BETONSKI RADOVI</t>
  </si>
  <si>
    <t xml:space="preserve">Nabavka materijala i betoniranje podloznog sloja d=10cm  ispod temelja objekta, betonom MB15, u svemu prema tehnickim I opstim uslovima za ovu vrstu radova.    Obracun po m3 ugradjenog betona.
(187,50+62,16+95,36)x0,10
</t>
  </si>
  <si>
    <r>
      <t>m</t>
    </r>
    <r>
      <rPr>
        <sz val="10"/>
        <color indexed="8"/>
        <rFont val="Arial"/>
        <family val="2"/>
      </rPr>
      <t>³</t>
    </r>
  </si>
  <si>
    <t xml:space="preserve">Nabavka materijala i betoniranje armirano betonskih temeljnih stopa,traka I temeljnih greda betonom MB30 u potrebnoj oplati u svemu prema statickom proracunu i detaljima iz projekta, tehnickim i opstim  uslovima za ovu vrstu radova. Obracun po m3.
-temelji stuba
-ostali temelji prizemlja
10,96x0,60+25,33x0,50+8,16
+(12,88+5,78x5)x0,40x0,50
+ 6,22+6,80+10
</t>
  </si>
  <si>
    <t xml:space="preserve">Nabavka materijala i betoniranje armirano betonskih temelja samaca betonom MB30 u potrebnoj oplati u svemu prema statičkom proračunu i detaljima iz projekta . U cijenu uračunati otežan rad u untrašnjem dijelu objekta . Obračun po m3
(9,66+187,00)x0,60
</t>
  </si>
  <si>
    <t xml:space="preserve">Nabavka materijala i izrada armirano betonskog sokla d=40cm od betona MB30 u potrebnoj oplati u svemu prema detaljima iz projekta, tehnickim I opstim uslovima za ovu vrstu radova..  Obracun po m3.
110x0,25x0,40
</t>
  </si>
  <si>
    <t xml:space="preserve">Isporuka i montaža elektroagregata za snadbijevanje kritičnih potrošača u kotlarnici električnom energijom snage 18 KVA. </t>
  </si>
  <si>
    <t>UKUPNO  F.</t>
  </si>
  <si>
    <t>G.</t>
  </si>
  <si>
    <t>DEMONTAŽNI RADOVI</t>
  </si>
  <si>
    <t>G.01.</t>
  </si>
  <si>
    <t>Demontaža instalacije centralnog grijanja postojećeg objekta Doma zdravlja sa odlaganjem na deponiju koju odredi investitor u krugu objekta.</t>
  </si>
  <si>
    <t>UKUPNO  G.</t>
  </si>
  <si>
    <t>REKAPITULACIJA  TERMOTEHNIKA</t>
  </si>
  <si>
    <t>UKUPNO  TERMOTEHNIKA</t>
  </si>
  <si>
    <t>PRIKLJUČENJE  NA  TELEKOMUNIKACIONE  INFRASTRUKTURNE  MREŽE</t>
  </si>
  <si>
    <t>MATERIJAL</t>
  </si>
  <si>
    <t xml:space="preserve">Cijevi za kablovsku kanalizaciju:
-PVC cijev f 110x3,2 (6m) sa gumenim prstenom
</t>
  </si>
  <si>
    <t xml:space="preserve">
-PE cijev f 50 mm</t>
  </si>
  <si>
    <t>Isporuka, ugradnja i povezivanje kabla FTP Wall cat.6 u PVC cijevi Ø 20mm, od koncetracije RACK ormara do telekomunikacionih utičnica, kao i za povezivanje RACK ormara. Montažu i povezivanje obaviti u skladu sa tehničkim opisom u prilogu projekta. Ukupno za isporuku i ugradnju računato po metru dužnom</t>
  </si>
  <si>
    <t>Digitalni video-rekorder, sa četiri kanala, prikaz 100 fps, MPEG-4, web server, detektor pokreta, audio, zum, alarmni ulazi, USB, 160GB HDD, tip SVR-440E-160GB Samsung ili slično.</t>
  </si>
  <si>
    <t>Isporuka i montaža Dome kamere tipa SAMSUNG SID562, 1/3” Double Scan CCD, 410K pixels(N), 470K pixels(P), Color: 560TVL, B/W: 700TVL, S/N 52dB 0.3Lux (Color), 0.01Lux (B/W), VARIFOKAL OPTIKA 3.6X (2.8 ~ 10mm) 128X WDR, Multi-language OSD, SSNRII Privacy Masking, #-Axis, DIS, Dual voltage D&amp;N (ICR), ili slično.</t>
  </si>
  <si>
    <t>Isporuka i montaža Dome kamere tipa SAMSUNG SDC-425P, DAY-NIGHT, Sony Super HAD COLOR, 580 TVL, 0,0002lux, SSRN, AL, BLC, AGC, OGC, digitalni zum, detektor pokreta, maskiranje zona, 24VAC/!»VDC, optika PENTAX varifocal 3,5-8mm, F1.2, kućište za spoljnu montažu sa grijačem i ventilatorom i nosačem kroz koji se provlače kablovi, ili slično.</t>
  </si>
  <si>
    <t>Isporuka i montaža profesionalnog LCD monitora 22″ tip STM 22LV ili sličan</t>
  </si>
  <si>
    <t>Isporuka, montaža i povezivanje rezervnog napajanja UPS-a APC 1500VA.</t>
  </si>
  <si>
    <t xml:space="preserve">Isporuka, montaža i povezivanje napojne jedinice (trafo) 220/24V za napajanje kamera. </t>
  </si>
  <si>
    <t>Nabavka i polaganje, u PVC cijevi Ø 20mm, koaksijalnog kabla tipa RG59 B/U i kabla PPY 2x0,75mm. Na lokacije kamere ostaviti rezervu u kablu od 1 metra. Ukupno za nabavku, transport i sve naprijed navedene radove računato po jednom dužnom metru tipa kabla:RG 59B/U</t>
  </si>
  <si>
    <t>PPY 2x0,75mm</t>
  </si>
  <si>
    <t>Isporuka i montaža jednog samostojećeg RACK ormara 21U/19" za smještaj opreme video nadzora. Ormar je opremljen sa ventilator panelom sa termostatom, točkićima i nožicama sa nivelacijom, fleksibilne je konstrukcije, bočne i zadnja strana se mogu skinuti radi jednostavnog pristupa opremi, posjeduje staklena vrata sa bravom, šinom napajanja 220V sa sedam utikačnih mjesta.</t>
  </si>
  <si>
    <t>Povezivanje glavnog centra za video-nadzor sa svim sastavnim djelovima sistema nadzora, usmjeravanje kamera video sistema, programiranje rada multipleksera i kontrola funkcionisanja kompletnog sistema sa puštanjem u rad i obukom.</t>
  </si>
  <si>
    <t>Ostali nepredviđeni radovi i sitan potrošni materijal..</t>
  </si>
  <si>
    <t xml:space="preserve">Interfonski komplet za 1 ulaz.Komplet se sastoji od sledećih elemenata:
- pozivne jedinice sa 1 poz. tasterom (pozadinsko osvetlenje plavim LE diodama) i mikro-zvučnom kombinacijom 
- napojne jedinice (audio control interface) 230VAc/12VAc/20VDC , 
- interfonskog aparata (elektronski call ton)
sličan tipu Legrand ref 3757 10
- isporuka, povezivanje, montaža.
</t>
  </si>
  <si>
    <t xml:space="preserve">Isporuka i montaža interfonskog kompleta za dodatni ulaz.                                                          Komplet se sastoji od sledećih elemenata:                                  
- pozivne jedinice sa 1 poz. tasterom (pozadinsko osvetlenje plavim LE diodama) i mikro-zvučnom kombinacijom (ref.3757 19)
- audio control inerface-a (ref. 3750 00)
- audio selektora (ref. 3750 03)
sličan tipu Legrand
- isporuka, povezivanje, montaža.
</t>
  </si>
  <si>
    <t xml:space="preserve">Razvodni orman RO-INT dimenzija  (600x600x100) mm sa vratima, bravom i ključem 
- isporuka i montaža.
</t>
  </si>
  <si>
    <t xml:space="preserve">Instalacioni provodnici provodnici sa statičkim širmom i izolacijom i omotačem od bezhalogenog polimera tipa JH(St)H 6x2x0.8 mm.
- isporuka, polaganje, ispitivanje.
</t>
  </si>
  <si>
    <t xml:space="preserve">Instalacioni provodnik PPY 2x0.75 mm2.
- isporuka, polaganje, ispitivanje.
</t>
  </si>
  <si>
    <t>SISTEM VIDEO NADZORA</t>
  </si>
  <si>
    <t xml:space="preserve"> SISTEM DOJAVE POŽARA</t>
  </si>
  <si>
    <t>RTV INSTALACIJA</t>
  </si>
  <si>
    <t xml:space="preserve"> INTERFONSKI SISTEM</t>
  </si>
  <si>
    <t xml:space="preserve">Nabavka materijala I izrada sendvic pregradnih zidova d=12cm, koji se sastoji od potrebne potkonstrukcije, obostrano duplih gips kartonskkih ploca d=9mm od kojih su spoljne (vidne) ploce vodootporne sa termickom zastitom izmedju od tervola d=8cm koja ulazi u cijenu ove pozicije. Sendvic zid se sastoji od vodootporne gips ploce d=9mm, obicne gips ploce d=9mm ,tervola u potkonstrukciji d=8omm,obicne gips ploce d=9mm, vodootporne gips ploce d= 9mm.Spojeve propisno bandazirati, a sve otvore za instalacije ostaviti i potom zavrsno obraditi profilisanim, odgovarajucim lajsnama, u svemu prema detaljima iz projekta.U cijenu ove pozicije takodje ulazi i sav potrebni spojni materijal kao i neophodne kotve za pricvrscivanje potkonstukcije zida za konstrukciju plafona na mjestima gdje zid nedoseze do konstrukcije. Obracun po m2. 
prizemlje
- BLOK A
(4,5x2+4,789x3,30
- BLOK B
84,00x2+2,60+4,50x2+4,409x3,30
- BLOK C
(4,95x3+7,00+2,00)x3,30
- BLOK D
(4,37+1,80+2,20x2+7,50 )x3,30
- BLOK E
83,50+1,60x2+1,70+1,40)x3,30
ukupno  pr izemlje
sprat
- BLOK F 
(4,50x5+6,00)x3,21
- BLOK G
(4,30x2+2x2+4,50)
- BLOK H
(4,90x4+2,00x2+9,00)x3,21
- BLOK I
( 4,90x3+2,20+6,70)x3,21
- BLOK J
(3,65x3+2,00x2+4,50)x3,21
ukupno sprat
potkrovlje
-BLOK K
(4,20x2+2,00x2+6,90)x3,00
- BLOK L
(4,80x2+2,20x2+4,509x3,00
ukupno potkrovlje
sve ukupno
</t>
  </si>
  <si>
    <t xml:space="preserve">Nabavka materijala i oblaganje limenih ventilacionih kanala gips kartonskim plocama d=10mm na potrebnoj potkonstrukciji koja ulazi u cijenu ove pozicije, sa izradom otvora za ventilacione resetke i bandaziranjem spojnica, racunajuci i sav potrebni materijal za pricvrscivanje potkonstrukcije i ploca.                                             Obracun po m2.
( 0,80x12x10+0,80x18x14)
</t>
  </si>
  <si>
    <t xml:space="preserve">Nabavka materijala, izrada i montaza krovne konstrukcije od zdrave rezane camove gradje sa svim potrebnim spojnim sredstvima a prema statickom proracunu i detaljima iz projekta. Umjesto drvene letve, za nosenje pokrivaca od lima postavljaju se celicne kutije 60/60/4mm na medjusobnom rastojanju od 182cm. Sve drvene elemente krovne konstrukcije zastititi sredstvom protiv insekata i truljenja, u svemu prema tehnickim i opstim uslovima za ovu vrstu radova. Obracun po m2 horizontalne projekcije krova.
13,60x20,01+14,05x73,05+
13,66x20,00+6,00x13,75+
7,58x3,40+14,69x6,49
(4,94+9,92)/2x16,04+
(6,00+1,64)/2x12,36+
6,56x3,24+6,76x3,24x2+
7,90x2,00 + 11,36x11,22
</t>
  </si>
  <si>
    <t>POKRIVAČKI RADOVI</t>
  </si>
  <si>
    <t xml:space="preserve">Nabavka materijala i pokrivanje krova čeličnim plastficiranim TR limom 40/15/0.8mm u boji po izboru projektanta,racunajuci i obradu uvala i grbina kao i sva potrebna spojna sredstva. Zavrsna obrada krovnih ivica na kalkanu (spoj krova i betonskog kosog vijenca), kao i izradu odusaka za ventilaciju krova takodje ulaze u cijenu ove pozicije. U svemu prema tehnickim i opstim uslovima za ovu vrstu radova.                                  Obracun po m2
63,67x6,55x2+20,00x6,30x2+
21,00x6,00x2 +6,20x13,75+
8x2x30,15+3,50x4,24x2x4+
2,30x8+3,63(73,00x2+34,07+
19,00+13,60+19,00x2+16,50+4+13,96+
4,25+12,17+2,00+2,88x2x9,41
</t>
  </si>
  <si>
    <t xml:space="preserve">Nabavka i ugradnja podužne i poprečne letve 3/5 cm na razmaku 50 cm , terisane hartije u jednom sloju i daščane podloge 2,5 cm  debljine . Obračun po m2 .
63,67x6,55x2+20,00x6,30x2+
21,00x6,00x2 +6,20x13,75+
8x2x30,15+3,50x4,24x2x4+
2,30x8+3,63(73,00x2+34,07+
19,00+13,60+19,00x2+16,50+4+13,96+
4,25+12,17+2,00+2,88x2x9,41
</t>
  </si>
  <si>
    <t>UKUPNO  VII</t>
  </si>
  <si>
    <t>LIMARSKI RADOVI</t>
  </si>
  <si>
    <t xml:space="preserve">Nabavka materijala,izrada i ugradnja opšiva horizontalne betonske atike od plastificiranog lima u boji po izboru projektantaRŠ50cmsa držačimai svimpotrebnim spojnim sredstvimai elementima za pričvršćivanje  Obracun po m’.
(34,00+73,05x2+20,01x3+
7,60+3,00+6,00+4,50+14,00+
4,25+12,20+2,00+5,00+3,50x5+
8,00+2,50x2 + 14 )
</t>
  </si>
  <si>
    <t>Isporuka i polaganje kabla N2XH-J 5x16mm2 po PNK regalima. Obra un po dužnom metru</t>
  </si>
  <si>
    <t>Isporuka i polaganje kabla N2XH-J 4x50mm2 + N2XH-J 1x25mm2 od RTM do bojlera. Obra un po
dužnom metru.</t>
  </si>
  <si>
    <t xml:space="preserve"> Isporuka i polaganje kabla N2XH-J 4x95mm2 + N2XH-J 1x50mm2 po PNK regalima. Obra un po
dužnom metru.</t>
  </si>
  <si>
    <t>Isporuka i polaganje kabla XP00 4x240mm2 od trafostanice do RTM u rovu i od RTM do DEA.
Obra un po dužnom metru.</t>
  </si>
  <si>
    <t xml:space="preserve">Isporuka i montaža perforiranih nosa a kablova kompletu sa priborom za vješanje, skretanje i
nastavljanje. Obra unato po dužnom metru.
</t>
  </si>
  <si>
    <t>regal širine 400mm</t>
  </si>
  <si>
    <t>regal širine 200mm</t>
  </si>
  <si>
    <t xml:space="preserve">Isporuka materijala i izrada instalacije sijali nih mjesta provodnikom N2XH-J 2,3,4,5x1,5mm2,
komplet sa štemanjem i probijanjem zidova, instalacionim i razvodnim kutijama. Procijenjena dužina
iznosi 13m.
</t>
  </si>
  <si>
    <t>Isporuka materijala i izrada instalacije sijali nih mjesta panik rasvjete provodnikom
NHXHX-J FE180 3x1,5mm2, komplet sa štemanjem i probijanjem zidova, instalacionim i razvodnim
kutijama. Procijenjena dužina iznosi 15m.</t>
  </si>
  <si>
    <t>Isporuka materijala i izrada instalacije monofaznih priklju nih mjesta provodnikom
N2XH-J 3x2,5mm2, komplet sa štemanjem i probijanjem zidova. Procijenjena dužina iznosi 14m.</t>
  </si>
  <si>
    <t>Isporuka materijala i izrada instalacije trofaznih priklju nih mjesta provodnikom
N2XH-J 5x2,5mm2, komplet sa štemanjem i probijanjem zidova. Procijenjena dužina iznosi 9m.</t>
  </si>
  <si>
    <t>Isporuka i ugradnja u zid elektroinstalacionog materijala, komplet sa povezivanjem na ve  izvedenu
instalaciju, ispitivanje i puštanje u ispravan rad.</t>
  </si>
  <si>
    <t xml:space="preserve"> Isporuka i ugradnja svjetiljki prema grafi kim prilozima zajedno sa predspojnim ure ajima i fluo
sijalicama tipa FD F36W/840 i FD F18W/840 ili sli nu:
- GE MARINER MAR/P 236 ili sli nu kom 8
- GE SERIE 5006/418/16 ili sli nu kom118
- GE SERIE 5006/218/16 ili sli nu kom 23
- GE SERIE 5000/418/16 ili sli nu kom327
- GE SERIE 5000/218/16 ili sli nu kom205
- GE SERIE 5006/236/16 ili sli nu kom 24
- VT700 vrtna zidna lampa (E27-60W IP44) VITO771.49.00 ili sli nu kom 46
Cijenom je obuhva ena i isporuka i ugradnja 57 ventilatora u mokrim  vorovima. .</t>
  </si>
  <si>
    <t>Isporuka i ugradnja svjetiljki za pani nu rasvjetu sa vlastitom akumulatorskom baterijom
predvi enom za tro asovni autonomni rad od  ega su šest sa dvostranim panelom sa indikacijom
smjera, tip OLYMPIA ELECTRONICS, EASY LIGHT GR-312 1x8W ili sli nu.</t>
  </si>
  <si>
    <t xml:space="preserve">Isporuka i polaganje trake FeZn 25x4mm2. Traka se postavlja dijelom u kanalu širine 40cm i dubine
1m za izradu prstenastog uzemljiva a tipa "B", dijelom u kanalu za napojne kablove od trafostanice,
dijelom se postavlja od prstenastog uzemljiva a do liftova i razvonih tabli RTM i RT4 I i od RTM do
prostorije kotlarnice i dijelom po fasadi objekta i krovu na odgovaraju im potporama. Sva spajanja
trake vršiti tipskim elementima traka-traka a nosa e trake od tipskih elemenata za potporu a poštuju i
dobru inženjersku praksu i JUS standarde. Ova spajanja i potpore su ura unate u cijenu.
.
</t>
  </si>
  <si>
    <t>Iskop rova u zemljištu III i IV kategorije komplet sa zatrpavanjem rova uz nabijanje u slojevima po
20cm. Na dijelu rova u dužini od 10m gdje se polaže napojni kabl od trafostanice ura unati i
postavljanje posteljice od pijeska 0,4m3 po 1ocm ispod i iznad kabla, i polaganje vinidurit štitnika
crvene boje V-Š/14 za mehani ku zaštitu kablova i PVC crvene trake za upozorenje T-E/80 sa natpisom
"EE kabl, opasno po život".</t>
  </si>
  <si>
    <t xml:space="preserve">Isporuka materijala i izrada mjernog spoja ukrsnim komadom u metalnoj kutiji za mjerni spoj.
</t>
  </si>
  <si>
    <t>Isporuka i ugradnja provodnika P/Y-6mm2 u PVC cijevi ø11mm za izjedna enje potencijala
metalnih masa u pripadaju oj razvodnoj tabli . Prosje na dužina je 15m.</t>
  </si>
  <si>
    <t>Isporuka i ugradnja i povezivanje sa trakama FeZn 25x4mm štapne hvataljke sa ranim startovanjem
Satelit + ESE 4000 zajedno sa jarbolom visine 5m iznad objekta. U cijenu ura unati u vrš ivanje
jarbola na krovu objekta a mjesto proboja na odgovaraju i na in obraditi tako da nema proboja
atmosferske vode unutar objekta.</t>
  </si>
  <si>
    <t>Ispitivanje cjelokupne elektroinstalacije, izdavanje svih potrebnih atesta i puštanje u rad.</t>
  </si>
  <si>
    <t>Isporuka, ugradnja i puštanje u rad dizel elektri nog agregata snage 150kVA, otvorenog tipa, za
montažu u suterenu objekta, sa dnevnim rezervoarom goriva, predvi en za Stendby režim rada. Agregat
opremiti sa kontrolnom upravlja kom tablom za kontrolu, nadzor i upravljanje, regulaciju napona,
uklju enje i isklju enje, sa mogu noš u izbora režima rada (ru no i automatsko uklju enje i
isklju enje), o itavanje linijskog i faznog napona, struje optere enja, parametara rada motora i sl.
Predvidjeti zaštitu motora (automatsko gašenje) u slu aju greške na istom, kao i zaštitu generatora
(upozorenje) u slu aju preoptere enja i pada napona odnosno prenapona. Komplet ormar automatike
ATS 250A sa automatskom sklopkom za prebacivanje potroša a sa mreže na generator i obratno, i
zaštitnom sklopkom.Automatska regulacija napona ±1% od 0-100% optere enja. Komplet agregat sa
transportom i montažom, priklju enjem na izvedene instalacije i orman automatike, crtežima, detaljima,
atestima, upustvom za rad, zaštitnom opremom i obukom korisnika. Prilikom izbora dobavlja a opreme
voditi ra una i o dostupnom servisu na nekoj prihvatljivoj udaljenosti od Bijelog Polja. U cijenu ulazi i
sva neophodna instalacija za usis vazduha i odimljavanje.</t>
  </si>
  <si>
    <t>DIZEL ELEKTRICNI AGREGAT</t>
  </si>
  <si>
    <t>UKUPNO  DIZEL ELEKTRICNI RADOVI</t>
  </si>
  <si>
    <t>RAZVODNI ORMARI</t>
  </si>
  <si>
    <t>Nabavka I ugradnja vrata od eloksiranih profila sa termo prekidom "S-00", zastakljenih termopan staklom 4+12+4mm ili  ispunom po semi, potrebnim okovima prve klase za otvaranje. Boja i tip profila, ispune kao i stakla po izboru projektanta.  Sve pozicije vrata uraditi  prema semama iz projekta, a mjere prethodno uzeti na licu mjesta. Izradu nultog uzorka odobrava projektant.                                Obracun po kom.</t>
  </si>
  <si>
    <t>Sema II  Dim.100/260cm jednokrilna vrata+ fix</t>
  </si>
  <si>
    <t>Sema III Dim.100/210cm Jednokrilna vrata</t>
  </si>
  <si>
    <t>Sema IV Dim.80/210cm  Jednokrilna vrata</t>
  </si>
  <si>
    <t>Sema V  Dim.160/260cm dvokrilna vrata</t>
  </si>
  <si>
    <t>Sema VI Dim.180/260cm Dvokrilna vrata+ fix</t>
  </si>
  <si>
    <t>Sema VII Dim.180/280cm Dvokrilna klizna+fix</t>
  </si>
  <si>
    <t xml:space="preserve">Razdjelnika tople vode izradjen od crne čelične cijevi u kvalitetu Č1212, dimenzija Ø 177,8x5 mm, L=2000 mm, komplet sa priključcima (1xNO 100, 
2xNO 80, 1xNO 40, 1xNO 25, 1xNO 15).                                                              
</t>
  </si>
  <si>
    <t>B.11.</t>
  </si>
  <si>
    <t>UKUPNO XVI</t>
  </si>
  <si>
    <t>XVII</t>
  </si>
  <si>
    <t>RAZNI    RADOVI</t>
  </si>
  <si>
    <t xml:space="preserve">Nabavka materijala i izrada spuštenog plafona tip ,, armstrong ’’ od ravnih mineralnih raster ploča dim 60/60 na nosivoj podkonstrukciji koja ulazi u cijenu . Svi spojevi zidova i spuštenog plafona kao i prdpri oko instlacija pokrivaju se estetskim ugaonim lajsnama . Mineralna vuna d = 5 cm ugrađuje se na podkonstrukjciji i ne ulazi u cijenu . Obračun po m2
- prizemlje
1550,66-(14,51+14,66x2+15,64+
5,76x5,00x3+20,10)
- sprat
1.538,88-5,76x5x3
- potkrovlje
- hodnik:53,22+115,43
- za sprinkler
ukupno
</t>
  </si>
  <si>
    <t xml:space="preserve">Nabavka i ugradnja cinex otirača za obuću koji se ugrađuje upušteno u pod za 6 cm . Obračun po kom . 
dim 500/120 cm
</t>
  </si>
  <si>
    <t xml:space="preserve">Opšivanje oko prozora na mansardi ravnim  plastificiranim limom u boji krovnog lima . Prosječna širina 50 cm , u cijenu ulazi potrebna podkonstrukcija . Obraun po m2 .
- prozori 201/181
( 36+17)x0,80x(2,01x2+1,81x2)
101/181 :
4x0,80x(1,01x2+1,81x2 )
161/181 :
2x0,80x(1,61x2+1,81x2)
193/181 :
1x0,80x(1,93x2+1,81x2)
81/81 :
18-0,80x(0,81x4)
200/181 :
2x0,80x(2,00x2 + 1,81x2 )
141/181 :
1x0,80x(1,41x2 + 1,81x2 )
321/181 :
1x0,80x(3,21x2 + 1,81x2 )
341/181 :
1x0,80x(3,41x2 + 1,81 x2 )
322/181
2x0,80x( 3,22x2 + 1,81x2 )
181/181 :
1x0,80x(1,81x4 )
461,19 x 0,15 
ukupno 
</t>
  </si>
  <si>
    <t xml:space="preserve">Nabavka materijala i izrada krovnog pokrivača od lexana iznad glavnih ulaza sa potrebnom podkonstrukcijom . Obračun po m2
12x5 
</t>
  </si>
  <si>
    <t xml:space="preserve">Nabavka materijala i opšivanje kružnih stubova u prizemlju metalnom oblogom u boji prema izboru projetkanta potrebnim veznim sredstvma . Obračun po m’ 
19x4,85 
</t>
  </si>
  <si>
    <t>Izrada ventilacionih kanala od SCHIEDEL elemenata sa dva priključka i glavnim sabirnim grlom . Obračun po m’ .</t>
  </si>
  <si>
    <t>Nabavka i ugradnja putničkih hidrauličkih liftova dim . 180/300 sa kabinom i vratima od inoxa , komplet sa pratećom opremom , automatskom električnom instalacijom , probnim radom i dr . Obračun po komadu .</t>
  </si>
  <si>
    <t xml:space="preserve">Izrada i ugradnja podnih kanala od metalnih kutija okvira sa poklopcima dim 20x10 cm za polaganje kablova rentgena . Kanale formirati u dijelu cementnog estriha i djelimično usijecanje podne ploče . Obračun po m’ .
(5,74+4,95+2,50+1,81)
</t>
  </si>
  <si>
    <t xml:space="preserve">Izravnavanje poda ,, olmo ’’ masom ( samorazlivajuća )4,95x5,74+11,58
</t>
  </si>
  <si>
    <t xml:space="preserve">Nabavka i ugradnja gumiranog vinil ANTISTATIK poda tip ,, TARKET ’’ ( tip toroel ili granitas ) u rolnama do 2,00 m sa prethodnim premazom prajmerom . Soklo , završne lajsne i formatizeri sa ugaonom lajsnom  ( holkeri h = 10 cm ) ulaze u cijenu . Pod se lijepi specjalnim lijepkom , posebnu pažnju treba obratiti na propisno uzemljenje sa bakarnom trakom i povezivanje uzemljenja na uzemljenje objekta . Varenje spojnica je obavezno . Boja po izboru projektanta ili nadzornog organa . Ravnost poda mora da odgovara zahtjevima proizvođača podnih obloga .Obračun po m2
4,95x5,74+11,58
</t>
  </si>
  <si>
    <t xml:space="preserve">Nabavka i ugradnja olovnog lima
 d = 1,5 mm u spuštenom plafonu . Olovni lim se propiasno ankeruje za armirano betonsku ploču prije ugradnje spuštenog plafona . Obračun po m2 .
4,95x5,74+11,58
</t>
  </si>
  <si>
    <t>Nabavka i ugradnja olovnog lima d = 1 mm na zidove prostorije za rentgen sa izradom opšiva od jednostrukog  rigipsa na podkonstrukciji . Obračun po m2.</t>
  </si>
  <si>
    <t xml:space="preserve">Nabavka i ugradnja olovnog lima d = 2 mm u vrata od eloksiranog aluminijuma  sa oblaganjem dovratnika .
50x0,10
</t>
  </si>
  <si>
    <t>Nabavka i ugradnja olovnog stakla na prozoru sa ramom koji takođe treba obložiti olovom d = 2 mm . Obračun po komadu .</t>
  </si>
  <si>
    <t>Nabavka,transport i ugradnja gornjeg nosećeg sloja od bituminiziranog drobljenog agregata BNS 22,debljine d=6,0 cm.Obračun po m².</t>
  </si>
  <si>
    <t>Nabavka,transport i ugradnja habajućeg sloja od asfalt betona AB 11s,debljine d=4,0 cm.Obračun po m².</t>
  </si>
  <si>
    <t>Nabavka,transport i ugradnja izravnajućeg sloja BNS22.Obračun po m².</t>
  </si>
  <si>
    <r>
      <t>Nabavka,transport i ugradnja ivičnjaka od betona MB 50 - tip 18/24 .U cijenu uračunati i nabavku,transport i ugradnju betona MB 15 ispod ivičnjaka. Obračun po m</t>
    </r>
    <r>
      <rPr>
        <sz val="10"/>
        <rFont val="Times New Roman"/>
        <family val="1"/>
      </rPr>
      <t>′.</t>
    </r>
  </si>
  <si>
    <t>UKUPNO GORNJI STROJ:</t>
  </si>
  <si>
    <t>5.BETONSKI RADOVI</t>
  </si>
  <si>
    <t>Nabavka, transport i ugradnja betona MB30   za trotoare .U cijenu uračunati  potrebnu oplatu.Obračun po m².</t>
  </si>
  <si>
    <r>
      <t>Nabavka, transport i ugradnja betona MB30   za temelje i zidove rampe(d=20cm), kao i za ploču rampe(d=10cm) .U cijenu uračunati i svu potrebnu oplatu.Obračun po m</t>
    </r>
    <r>
      <rPr>
        <sz val="10"/>
        <rFont val="Arial"/>
        <family val="2"/>
      </rPr>
      <t>³</t>
    </r>
    <r>
      <rPr>
        <sz val="10"/>
        <rFont val="Arial"/>
        <family val="0"/>
      </rPr>
      <t>.</t>
    </r>
  </si>
  <si>
    <r>
      <t>Nabavka, transport i ugradnja betona MB25   za temelje i zidove sokla  ograde, kao i za temelje zida oko kontejnera.U cijenu uračunati i potrebnu oplatu. Obračun po m</t>
    </r>
    <r>
      <rPr>
        <sz val="10"/>
        <rFont val="Arial"/>
        <family val="2"/>
      </rPr>
      <t>³</t>
    </r>
    <r>
      <rPr>
        <sz val="10"/>
        <rFont val="Arial"/>
        <family val="0"/>
      </rPr>
      <t>.</t>
    </r>
  </si>
  <si>
    <t xml:space="preserve">REKAPITULACIJA  </t>
  </si>
  <si>
    <t>A</t>
  </si>
  <si>
    <t>B</t>
  </si>
  <si>
    <t xml:space="preserve">UKUPNO  </t>
  </si>
  <si>
    <t>VII</t>
  </si>
  <si>
    <t>D</t>
  </si>
  <si>
    <t>kpl</t>
  </si>
  <si>
    <t>m</t>
  </si>
  <si>
    <t>UKUPNO GRADJEVINSKO-ZANATSKI RADOVI</t>
  </si>
  <si>
    <t>UKUPNO</t>
  </si>
  <si>
    <t>Jedinica mjere</t>
  </si>
  <si>
    <t>Količina</t>
  </si>
  <si>
    <t>Jedinična cijena</t>
  </si>
  <si>
    <t>I</t>
  </si>
  <si>
    <t>GRADJEVINSKO-ZANATSKI  RADOVI</t>
  </si>
  <si>
    <t>II</t>
  </si>
  <si>
    <t>m³</t>
  </si>
  <si>
    <t>6</t>
  </si>
  <si>
    <t>7</t>
  </si>
  <si>
    <t>III</t>
  </si>
  <si>
    <t>C</t>
  </si>
  <si>
    <t>m2</t>
  </si>
  <si>
    <t>m3</t>
  </si>
  <si>
    <t>11</t>
  </si>
  <si>
    <t>15</t>
  </si>
  <si>
    <t>IV</t>
  </si>
  <si>
    <t>kg</t>
  </si>
  <si>
    <t>V</t>
  </si>
  <si>
    <t>ZIDARSKI  RADOVI</t>
  </si>
  <si>
    <t>kom.</t>
  </si>
  <si>
    <t>REKAPITULACIJA</t>
  </si>
  <si>
    <t>ARMIRAČKI RADOVI</t>
  </si>
  <si>
    <t>m²</t>
  </si>
  <si>
    <t>BRAVARSKI   RADOVI</t>
  </si>
  <si>
    <t>Redni   broj</t>
  </si>
  <si>
    <t>Opis izvedenih radova</t>
  </si>
  <si>
    <t>Vrijednost €</t>
  </si>
  <si>
    <t xml:space="preserve">GRAĐEVINSKO – ZANATSKI RADOVI 
</t>
  </si>
  <si>
    <t xml:space="preserve">PRIPREMNI RADOVI I RADOVI NA RUŠENJU
</t>
  </si>
  <si>
    <t xml:space="preserve">Skidanje crijepa , slemenjaka , krovne letve , drvene krovne konstrukcije , krovnih prozora , dimnjaka , antena , limenih opšiva kalkana , horizontalnih i vertikalnih oluka , gromobranske instalacije , sa utovarom u vozilo i odovozom do 7 km , na mjesto koje odredi nadzorni organ investitora . Obračun po m2 horizontalne osnove postojećeg stanja .
- osnova prizemlja postojećeg stanja
- atika : 0,30(68,81+23,17+24,19+20,01+7,80)
</t>
  </si>
  <si>
    <r>
      <t>m</t>
    </r>
    <r>
      <rPr>
        <vertAlign val="superscript"/>
        <sz val="10"/>
        <color indexed="8"/>
        <rFont val="Times New Roman"/>
        <family val="1"/>
      </rPr>
      <t>2</t>
    </r>
  </si>
  <si>
    <t xml:space="preserve">Skidanje starih stvari , predmeta i hartije iz tavanskog prostora postojećeg objekta i odvoz na deponiju . Predmeti koji su u ekološkom smislu štetni za okolinu odložiti u posebne kontejnere koje obezbjeđuje izvođač . Obraun po m3
- tavanski prostor 60 x 0,50 = 
</t>
  </si>
  <si>
    <r>
      <t>m</t>
    </r>
    <r>
      <rPr>
        <vertAlign val="superscript"/>
        <sz val="10"/>
        <color indexed="8"/>
        <rFont val="Times New Roman"/>
        <family val="1"/>
      </rPr>
      <t>3</t>
    </r>
  </si>
  <si>
    <t xml:space="preserve">Skidanje stare stolarije , duplih prozora , vrata i lakih drvenih pregrada , utovar u vozilo i odvoz na mjesto koje odredi investitor .Obračun po komadu </t>
  </si>
  <si>
    <t>dvostruki prozori di . 200/180do 80/80</t>
  </si>
  <si>
    <t>pcs</t>
  </si>
  <si>
    <t>ulazna vrata 200/250,180/220,140/320</t>
  </si>
  <si>
    <t>sobna rata dim . 100/210(prizemlje)</t>
  </si>
  <si>
    <t>sobna vrata 100/210 (potkrovlje )</t>
  </si>
  <si>
    <t>šalteri 120/100</t>
  </si>
  <si>
    <t>Isporuka i ugradnja, u oba rack ormara, optičkog patch panela 24/24, uvođenje, obrada i priprema za spajanje kabla sa 24 vlakna i spajanjem 24 vlakna.</t>
  </si>
  <si>
    <t>Isporuka, montaža i povezivanje VOICE panela kategorije 3, 10 portova koji se montira u rack-u 1.</t>
  </si>
  <si>
    <t xml:space="preserve">Nabavka materijala I betoniranje pune ravne armirano betonske ploce  na mjestu stepenišnog prostora u prizemlju koji je ukinut , d=14cm betonom MB30 u potrebnoj oplati sa potrebnim podupiranjem, u svemu prema statickom proracunu, detaljima iz projekta, tehnickim I opstim uslovima za ovu vrstu radova.                                         Obracun po m2.
1,87x4,00
</t>
  </si>
  <si>
    <t>Pregled izvedene instalacije, ispitivanje, puštanje u rad, organizovanje tehničkog pregleda, primopredaja, izdavanje garancije.</t>
  </si>
  <si>
    <t>UKUPNO  3.</t>
  </si>
  <si>
    <t xml:space="preserve">Nabavka i montaža komplet porculanske školjke za umivaonik veličine 57/66cm sa prelivnim čepom i lančićem, za lica sa posebnim potrebama. Ispred školjke namjestiti PVC sifon od Ø5/4”. Na umivaonik postaviti hromiranu slavinu za hladnu i toplu vodu. Obračun obuhvata i ugradnju ručki.Obračun po komadu
</t>
  </si>
  <si>
    <t xml:space="preserve">Nabavka i montaža komplet porculanske školjke za umivaonik veličine 32/40cm sa prelivnim čepom i lančićem, za djecu. Ispred školjke namjestiti PVC sifon od Ø5/4”.Na umivaonik postaviti hromiranu slavinu za hladnu i toplu vodu.Obračun po komadu
</t>
  </si>
  <si>
    <t>Nabavka i montaža tuš kade sa telefon tušem, baterijom za toplu i hladnu vodu i prelivnim odvodnim ventilom.Obračun po komadu</t>
  </si>
  <si>
    <t>Nabavka i montaža zidnog hidranta, komplet sa ugradnom kutijom, sa crijevom od kudelje spolja impregnirano a iznutra gumirano dužine 15m.Obračun po komadu</t>
  </si>
  <si>
    <t>Nabavka i montaža slivnika Ø75.Obračun po komadu</t>
  </si>
  <si>
    <t>REKAPITULACIJA  VODOVOD  I KANALIZACIJA</t>
  </si>
  <si>
    <t xml:space="preserve"> ELEKTROINSTALATERSKI   RADOVI  JAKE  STRUJE</t>
  </si>
  <si>
    <t>NAPOJNI VODOVI I RAZVODNI ORMARI</t>
  </si>
  <si>
    <r>
      <t>m</t>
    </r>
    <r>
      <rPr>
        <sz val="10"/>
        <color indexed="8"/>
        <rFont val="Arial"/>
        <family val="2"/>
      </rPr>
      <t>'</t>
    </r>
  </si>
  <si>
    <t>Nabavka i ugradnja prozorskog ventilatora kapaciteta 300 m3/h sa fleksi crijevom Φ150 dužine do 10 m , i ugradnjaventila PV100 . Obračun po komadu .Izvršiti povezivanje ventilatora kablom PP-Y 3x2,5 mm2 , dužine 15 m sa najbližeg ormara sa formiranjem polja osigurača i sa ugradnjom reostata .</t>
  </si>
  <si>
    <t>Radovi na probijanju otvora za ugradnju ventilatora i obrada otvora poslije ugradnje . Obračun po komadu .</t>
  </si>
  <si>
    <t xml:space="preserve">Isporuka i ugradnja SPLIT sistema sa invertorom i ekološkim freonom R410 A kapaciteta grijanja i hlađenja 12.000 BTUJ i pvezivanje na napajanje električne energije sa najbliže utičnice </t>
  </si>
  <si>
    <t xml:space="preserve">Izrada i montaža električne table prema crtežu . </t>
  </si>
  <si>
    <t>Dovod električnog napojnog kabla i postavljanje monofazne utičnice  za napajanje aparata za mamografiju .</t>
  </si>
  <si>
    <t>Nabavka materijala i izrada prozorskih solbanka-klupcana unutrašnjoj strani prozoraod granitne keramikeu cementnom malteru prosječne širine20 cm u svemu prema opštem opisu i uputstvu proizvođača .Obračun po m’.</t>
  </si>
  <si>
    <t>m’</t>
  </si>
  <si>
    <t>UKUPNO XVII</t>
  </si>
  <si>
    <t>UREDJENJE  TERENA</t>
  </si>
  <si>
    <t>PRIPREMNI  RADOVI</t>
  </si>
  <si>
    <t>Obilježavanje trase, u svemu prema geometrijskim elementima trase datim glavnim  projektom.</t>
  </si>
  <si>
    <t>Demontaža postojeće žičane ograde u dužini od cca 45m,stubića sa lancima, kanti za otpad, postojećih stubića od rasvjete, sa odvozom na mjesto koje odredi investitor.</t>
  </si>
  <si>
    <r>
      <t xml:space="preserve">Uklanjanje postojećih stabala  iz korjena (kom.25), prečnika </t>
    </r>
    <r>
      <rPr>
        <sz val="10"/>
        <rFont val="Arial"/>
        <family val="2"/>
      </rPr>
      <t>Ø</t>
    </r>
    <r>
      <rPr>
        <sz val="10"/>
        <rFont val="Arial"/>
        <family val="0"/>
      </rPr>
      <t>10-</t>
    </r>
    <r>
      <rPr>
        <sz val="10"/>
        <rFont val="Arial"/>
        <family val="2"/>
      </rPr>
      <t>Ø</t>
    </r>
    <r>
      <rPr>
        <sz val="10"/>
        <rFont val="Arial"/>
        <family val="0"/>
      </rPr>
      <t>50cm, sa odvozom na deponiju.</t>
    </r>
  </si>
  <si>
    <r>
      <t>Rušenje postojećih ivičnjaka 18/24,sa odvozom šuta na deponiju. Obračun po m</t>
    </r>
    <r>
      <rPr>
        <sz val="10"/>
        <rFont val="Times New Roman"/>
        <family val="1"/>
      </rPr>
      <t>′</t>
    </r>
    <r>
      <rPr>
        <sz val="10"/>
        <rFont val="Arial"/>
        <family val="0"/>
      </rPr>
      <t>.</t>
    </r>
  </si>
  <si>
    <r>
      <t>m</t>
    </r>
    <r>
      <rPr>
        <sz val="10"/>
        <rFont val="Arial"/>
        <family val="0"/>
      </rPr>
      <t>'</t>
    </r>
  </si>
  <si>
    <r>
      <t>Rušenje postojećih armirano-betonskih trotoara d=10-12cm,sa odvozom šuta na deponiju.Obračun po m</t>
    </r>
    <r>
      <rPr>
        <sz val="10"/>
        <rFont val="Arial"/>
        <family val="0"/>
      </rPr>
      <t>²</t>
    </r>
    <r>
      <rPr>
        <sz val="10"/>
        <rFont val="Arial"/>
        <family val="0"/>
      </rPr>
      <t>.</t>
    </r>
  </si>
  <si>
    <r>
      <t>Rušenje postojećih armirano-betonskih stepenica sa zidovima,sa odvozom šuta na deponiju.Obračun po m</t>
    </r>
    <r>
      <rPr>
        <sz val="10"/>
        <rFont val="Arial"/>
        <family val="0"/>
      </rPr>
      <t>²</t>
    </r>
    <r>
      <rPr>
        <sz val="10"/>
        <rFont val="Arial"/>
        <family val="0"/>
      </rPr>
      <t>.</t>
    </r>
  </si>
  <si>
    <t>UKUPNO PRIPREMNI RADOVI:</t>
  </si>
  <si>
    <t>2.ZEMLJANI  RADOVI</t>
  </si>
  <si>
    <r>
      <t>Ručni iskop u zemljištu III i IV kat. za temelje zidova rampe, temelje sokla ograde i temelje stepenica i zidova stepenica, temelje zida oko kontejnera,sa odvozom viška materijala na deponiju.Obračun po m</t>
    </r>
    <r>
      <rPr>
        <sz val="10"/>
        <rFont val="Arial"/>
        <family val="2"/>
      </rPr>
      <t>³</t>
    </r>
    <r>
      <rPr>
        <sz val="10"/>
        <rFont val="Arial"/>
        <family val="0"/>
      </rPr>
      <t>.</t>
    </r>
  </si>
  <si>
    <r>
      <t>m</t>
    </r>
    <r>
      <rPr>
        <sz val="10"/>
        <rFont val="Arial"/>
        <family val="0"/>
      </rPr>
      <t>³</t>
    </r>
  </si>
  <si>
    <t>UKUPNO ZEMLJANI  RADOVI:</t>
  </si>
  <si>
    <t>3. DONJI STROJ</t>
  </si>
  <si>
    <r>
      <t>Mašinski iskop u zemljištu III i IV kategorije, sa odvozom na deponiju do 5km. Obračun po m</t>
    </r>
    <r>
      <rPr>
        <sz val="10"/>
        <rFont val="Verdana"/>
        <family val="2"/>
      </rPr>
      <t>³</t>
    </r>
    <r>
      <rPr>
        <sz val="10"/>
        <rFont val="Arial"/>
        <family val="0"/>
      </rPr>
      <t>.</t>
    </r>
  </si>
  <si>
    <t>Obrada podtla pogodnim mašinskim sredstvima sa razastiranjem, planiranjem valjanjem i nabijanjem do potrebne zbijenosti sa tačnošću ± 2 cm.Obračun po m².</t>
  </si>
  <si>
    <r>
      <t>Nabavka, transport i izrada nasipa za rampe, od šljunkovito pjeskovitog materijala iz pozajmišta. Obračun po m</t>
    </r>
    <r>
      <rPr>
        <sz val="10"/>
        <rFont val="Arial"/>
        <family val="0"/>
      </rPr>
      <t>³</t>
    </r>
    <r>
      <rPr>
        <sz val="10"/>
        <rFont val="Arial"/>
        <family val="0"/>
      </rPr>
      <t>.</t>
    </r>
  </si>
  <si>
    <t>UKUPNO DONJI STROJ:</t>
  </si>
  <si>
    <t>4.GORNJI STROJ</t>
  </si>
  <si>
    <r>
      <t>Nabavka,transport,razastiranje i sabijanje mehanički stabilizovanog donjeg nosećeg sloja-tampona od drobljenog agregata 0/63mm.Debljina ugrađenog i zbijenog sloja iznosi 15cm ispod trotoara i 25cm ispod kolovoza i 20cm ispod parkinga.Obračun po m</t>
    </r>
    <r>
      <rPr>
        <sz val="10"/>
        <rFont val="Arial"/>
        <family val="2"/>
      </rPr>
      <t>³</t>
    </r>
    <r>
      <rPr>
        <sz val="10"/>
        <rFont val="Arial"/>
        <family val="0"/>
      </rPr>
      <t>.</t>
    </r>
  </si>
  <si>
    <r>
      <t>m</t>
    </r>
    <r>
      <rPr>
        <sz val="10"/>
        <rFont val="Verdana"/>
        <family val="2"/>
      </rPr>
      <t>³</t>
    </r>
  </si>
  <si>
    <t>UKUPNO  4.</t>
  </si>
  <si>
    <t>6.3</t>
  </si>
  <si>
    <t>Električna brava, 12VDC (ref. 3749 00)
slična tipu Legrand
- isporuka, montaža, ispitivanje, povezivanje na instalaciju.</t>
  </si>
  <si>
    <t>6.4</t>
  </si>
  <si>
    <t>6.5</t>
  </si>
  <si>
    <t>6.6</t>
  </si>
  <si>
    <t>6.7</t>
  </si>
  <si>
    <t>6.8</t>
  </si>
  <si>
    <t>6.9</t>
  </si>
  <si>
    <t>6.10</t>
  </si>
  <si>
    <t>UKUPNO  6.</t>
  </si>
  <si>
    <t>REKAPITULACIJA  SLABE  STRUJE</t>
  </si>
  <si>
    <t>TERMOTEHNICKE  INSTALACIJE</t>
  </si>
  <si>
    <t>RADIJATORSKO  GRIJANJE</t>
  </si>
  <si>
    <t>A.01</t>
  </si>
  <si>
    <t xml:space="preserve">Aluminijski radijatori, razmak između priključaka 600 mm, učinak po članku 185 W za sistem 90/70 oC I tu=20 oC (kao Global, tip VOX 600, ili sličan), komplet sa  redukcijama,  čepovima, zidnim konzolama, držači-ma i izradom radijatorskih veza. Cijenom je obuhvaće-na i demontaža radijatora radi izvođenja  molersko-farbarskih radova na zidovima objekta i  ponovna  montaža radijatora.  </t>
  </si>
  <si>
    <t>clanak</t>
  </si>
  <si>
    <t>A.02</t>
  </si>
  <si>
    <t xml:space="preserve">Ravni  radijatorski  termoregulacioni  ventili.
NP 6  R 1/2"   
</t>
  </si>
  <si>
    <t>A.03</t>
  </si>
  <si>
    <t xml:space="preserve">Ravni  radijatorski  navijci.
NP 6  R 1/2"
</t>
  </si>
  <si>
    <t>A.04</t>
  </si>
  <si>
    <t xml:space="preserve">Slavina za punjenje i pražnjenje sa holenderom, kapom i lancem.    
NP 6  R 1/2"
</t>
  </si>
  <si>
    <t>A.05</t>
  </si>
  <si>
    <t xml:space="preserve">Odzračna slavina.
NP 6  R 1/2"
</t>
  </si>
  <si>
    <t>A.06</t>
  </si>
  <si>
    <t xml:space="preserve">Automatsko odzračno lonče
NP 6  R 1/2"  
</t>
  </si>
  <si>
    <t>A.07</t>
  </si>
  <si>
    <t>Ravni mesingani ventil sa priključcima za mjere-nje pada pritiska i pražnjenje sljedećih dimenzija:</t>
  </si>
  <si>
    <t>NP 6  R 1/2"</t>
  </si>
  <si>
    <t>NP 6  R 3/4"</t>
  </si>
  <si>
    <t>NP 6     R 1"</t>
  </si>
  <si>
    <t>A.08</t>
  </si>
  <si>
    <t>Crne čelične bešavne cijevi prema DIN 2448 (JUS C B5. 221) dimenzija:</t>
  </si>
  <si>
    <t xml:space="preserve">Ø  21,3 x 2,3  mm
</t>
  </si>
  <si>
    <t>Ø  26,9 x 2,6  mm</t>
  </si>
  <si>
    <t>Ø  33,7 x 2,6  mm</t>
  </si>
  <si>
    <t xml:space="preserve">
Ø  42,4 x 2,6  mm</t>
  </si>
  <si>
    <t>Ø  48,3 x 2,6  mm</t>
  </si>
  <si>
    <t>Ø  57,0 x 2,9  mm</t>
  </si>
  <si>
    <t>Ø  60,3 x 2,9  mm</t>
  </si>
  <si>
    <t>Ø  70,0 x 3,2  mm</t>
  </si>
  <si>
    <t>Ø  76,1 x 3,2  mm</t>
  </si>
  <si>
    <t>A.09</t>
  </si>
  <si>
    <t xml:space="preserve">Hamburški lukovi,materijal za spajanje, tehnički  gasovi, čvrsti i klizni oslonci, vođice cijevi kroz ele-mente građevinske konstrukcije, šelne, rozetne i sav ostali nespecifirani materijal potreban za spajanje cjevovoda, aparata i opreme, uzima se 50 % od pozicije A.08   </t>
  </si>
  <si>
    <t>%</t>
  </si>
  <si>
    <t>UKUPNO  A</t>
  </si>
  <si>
    <t>B.01.</t>
  </si>
  <si>
    <t xml:space="preserve">Toplovodni kotao na tečno gorivo ,kapaciteta 300  kW, proizvod MIP–TIMO Ćuprija, tip 300 TV,  ili sličan, komplet sa pripadajućom automatikom, gorionikom za lako lož ulje Weishaupt, komplet sa fleksibilnm crijevima i uljnim filtrom.  </t>
  </si>
  <si>
    <t>B.02.</t>
  </si>
  <si>
    <t xml:space="preserve">Isporuka i montaža  dimnjače od kotla do dimnjaka, izradjene od crnog lima debljine d=4 mm, kompletno sa termoizolacijom od minerane vune debljine 80 mm u plaštu od pocinkovanog lima debljine 0,75 mm; 
Ø 250 mm, L = 2 000 mm.                               
</t>
  </si>
  <si>
    <t>B.03</t>
  </si>
  <si>
    <t>UKUPNO  SPOLJNA  RASVJETA</t>
  </si>
  <si>
    <t>IV/  SANITARNA  OPREMA  I  PRIBOR</t>
  </si>
  <si>
    <t>I / GRAĐEVINSKI RADOVI:</t>
  </si>
  <si>
    <t>II / KANALIZACIJA</t>
  </si>
  <si>
    <t>III / VODOVOD</t>
  </si>
  <si>
    <t>IV / SANITARNA OPREMA I PRIBOR</t>
  </si>
  <si>
    <t>Ukupno  sanitarna  oprema  i  pribor:</t>
  </si>
  <si>
    <t>1.16.o</t>
  </si>
  <si>
    <r>
      <t>Mikroprekidač</t>
    </r>
    <r>
      <rPr>
        <sz val="10"/>
        <rFont val="Tekton YU"/>
        <family val="0"/>
      </rPr>
      <t xml:space="preserve"> (za davanje informacija o položaju zasuna)</t>
    </r>
  </si>
  <si>
    <t>1.17.o</t>
  </si>
  <si>
    <r>
      <t>Ozračni ventil</t>
    </r>
    <r>
      <rPr>
        <sz val="10"/>
        <rFont val="Tekton YU"/>
        <family val="0"/>
      </rPr>
      <t>, DN20, P=16 bara</t>
    </r>
  </si>
  <si>
    <t>1.18.o</t>
  </si>
  <si>
    <r>
      <t xml:space="preserve">Čelične bešavne crne cijevi </t>
    </r>
    <r>
      <rPr>
        <sz val="10"/>
        <rFont val="Tekton YU"/>
        <family val="0"/>
      </rPr>
      <t>JUSC.B5.221                         (atest 25 bara) (prema DIN 2448)</t>
    </r>
  </si>
  <si>
    <t>DN100 (114,3x3,6)</t>
  </si>
  <si>
    <t>m         kg</t>
  </si>
  <si>
    <t>DN80 (88,9x3,2)</t>
  </si>
  <si>
    <t>DN65 (76,1x2,9)</t>
  </si>
  <si>
    <t>1.19.o</t>
  </si>
  <si>
    <r>
      <t xml:space="preserve">Čelične bešavne crne cijevi </t>
    </r>
    <r>
      <rPr>
        <sz val="10"/>
        <rFont val="Tekton YU"/>
        <family val="0"/>
      </rPr>
      <t>JUSC.B5.225                        (atest 25 bara) (prema DIN 2440)</t>
    </r>
  </si>
  <si>
    <t>DN50 (60,3x2,9)</t>
  </si>
  <si>
    <t>DN40 (48,3x2,6)</t>
  </si>
  <si>
    <t>DN32 (42,4x2,65)</t>
  </si>
  <si>
    <t>DN25 (33,7x2,9)</t>
  </si>
  <si>
    <t>1.19.a</t>
  </si>
  <si>
    <r>
      <t xml:space="preserve">Ostali sitan materijal    </t>
    </r>
    <r>
      <rPr>
        <sz val="10"/>
        <rFont val="Tekton YU"/>
        <family val="0"/>
      </rPr>
      <t xml:space="preserve">                                                (elektrode, acetilen, obujmice, prirubnice, dihtunzi, tiplovi, šrafovi i sl.)</t>
    </r>
  </si>
  <si>
    <t>0,4x   poz.(1,18+1,19)</t>
  </si>
  <si>
    <t>1.20.o</t>
  </si>
  <si>
    <t>Fiting-pocinkovani</t>
  </si>
  <si>
    <r>
      <t>Koljena 90</t>
    </r>
    <r>
      <rPr>
        <sz val="10"/>
        <rFont val="Arial"/>
        <family val="0"/>
      </rPr>
      <t>º</t>
    </r>
    <r>
      <rPr>
        <sz val="10"/>
        <rFont val="Tekton YU"/>
        <family val="0"/>
      </rPr>
      <t>-DN25</t>
    </r>
  </si>
  <si>
    <t>T-komad DN25</t>
  </si>
  <si>
    <t>T-komad DN32</t>
  </si>
  <si>
    <t>T-komad DN40</t>
  </si>
  <si>
    <t>T-komad DN50</t>
  </si>
  <si>
    <t>Redukcija DN60 - DN40</t>
  </si>
  <si>
    <t>Redukcija DN32-  DN25</t>
  </si>
  <si>
    <t>Redukcija DN40 - DN32</t>
  </si>
  <si>
    <t>1.21.o</t>
  </si>
  <si>
    <t xml:space="preserve">Nabavka materijala I izrada stepenisnih ploca d=14cm sa gazistima 17/30cmbetonom MB30 u potrebnoj oplati sa podupiranjem,  u svemu prema statickom proracunu, detaljima iz projekta, tehnickim i opstim uslovima za ovu vrstu radova.                                                                                                                                                                                                             Obracun po m3.
(3,41x5,00/0,866x2x3+
2,90x6,50/0,866)x0,23
</t>
  </si>
  <si>
    <t>Nabavka materijala I betoniranje trotoara d=10cm betonom MB30 sa zalivanjem razdelnih fuga, racunajuci I izradu pomocne oplate, u svemu prema tehnickim I opstim uslovima za ovu vrstu radova. Trotoari se rade preko postojećih sa armiranjem mrežom Q131 . Obračun po m2 . U cijenu ulazi mreža Q131</t>
  </si>
  <si>
    <t>UKUPNO III</t>
  </si>
  <si>
    <t xml:space="preserve">Nabavka, transport, ispravljanje, sjecenje, savijanje I montaza armature u svemu prema statickom proracunu, detaljima iz projekta tehnickim I opstim uslovima za ovu vrstu radova. U cijenu kg ugradjene armature usli su svi distanceri za ploce, grede, stubove, zidove i drugo, kao i varenje armature ako je to potrebno.                         Obracun po kg.
- rebrasta i glatka armature
</t>
  </si>
  <si>
    <t xml:space="preserve"> mrežasta armatura</t>
  </si>
  <si>
    <t>UKUPNO  IV</t>
  </si>
  <si>
    <t xml:space="preserve">Nabavka materijala i zidanje zidova d=25cm giter blok opekom dim 25/19/19cm u produznom malteru 1:2:6 racunajuci I pomocnu skelu, u svemu prema tehnickim I opstim uslovima za ovu vrstu radova.                       Obracun po m3.
- prizemlje :
BLOK A :
BLOK B :
BLOK C :
BLOK D :
BLOK E :
ukupno prizemlje
sprat :
- BLOK F : 
- BLOK G :
- BLOK H :
- BLOK I :
- BLOK J :
ukupno sprat
potkrovlje
- BLOK K
- BLOK L
ukupno potkrovlje
sve ukupno
</t>
  </si>
  <si>
    <t xml:space="preserve">Nabavka i montaža komplet engleskog  WC
od keramike sa masivno drvenom daskom, PVC cijev i nisko nosećim keramičkim rezervoarom-vodokotlićem.Obračun po komadu
</t>
  </si>
  <si>
    <t>Nabavka i montaža komplet engleskog  WC
od keramike sa masivno drvenom daskom, PVC cijev i keramičkim rezervoarom-vodokotlićem, za lica sa posebnim potrebama. Obračun obuhvata i ugradnju ručki.
Obračun po komadu</t>
  </si>
  <si>
    <t xml:space="preserve">Nabavka i montaža komplet engleskog  WC
od keramike sa masivno drvenom daskom, PVC cijev i keramičkim rezervoarom-vodokotlićem, za djecu.Obračun po komadu
</t>
  </si>
  <si>
    <t xml:space="preserve">Nabavka i montaža zidnog pisoara
od keramike.Obračun po komadu
</t>
  </si>
  <si>
    <t xml:space="preserve">Nabavka i montaža komplet porculanske školjke za umivaonik veličine 49/61cm sa prelivnim čepom i lančićem. Ispred školjke namjestiti PVC sifon od Ø5/4”.Na umivaonik postaviti hromiranu slavinu za hladnu i toplu vodu.Obračun po komadu
</t>
  </si>
  <si>
    <t xml:space="preserve">Oslonaci opreme i cjevovoda u kotlarnici izradjeni od raznog profilisanog čelika. U cijenu uračunato
dvostruko miniziranje i bojenje završnom bojom.
</t>
  </si>
  <si>
    <t>B.23.</t>
  </si>
  <si>
    <t>Prestrujna rešetka dimenzija 500 x 300 mm, tip ASR – A – 4/300, ugradnja u vrata, proizvod HVAK Klima Co, Beograd.</t>
  </si>
  <si>
    <t xml:space="preserve">Armacell izolacija, tip ARMAFLEX AC debljine 13 mm, u cijenu uračunati ljepilo i traka za lijepljenje spojeva,sljedećih dimenzija:
AC Ø 178 x 13 mm,
</t>
  </si>
  <si>
    <t>AC Ø 108 x 13 mm,</t>
  </si>
  <si>
    <t>AC Ø   89 x 13 mm,</t>
  </si>
  <si>
    <t>AC Ø   42 x 13 mm,</t>
  </si>
  <si>
    <t>UKUPNO  B</t>
  </si>
  <si>
    <t>C.01.</t>
  </si>
  <si>
    <t>Odvoz viška zemlje iz iskopa na deponiju do 2 km</t>
  </si>
  <si>
    <t>E.05.</t>
  </si>
  <si>
    <t>Izrada armirano-betonskog temelja rezervora za   lako lož ulje, komplet sa armaturom i oplatom.</t>
  </si>
  <si>
    <t>E.06.</t>
  </si>
  <si>
    <t>Izrada armirano-betonskog kanala svijetlog presjeka 30/25 cm, L=10 m, sa pokrivnim pločama, komplet sa armaturom i oplatom.</t>
  </si>
  <si>
    <t>E.07.</t>
  </si>
  <si>
    <t>Nabavka pijeska i zatrpavanje cisterne u sloju od 15 cm oko cisterne</t>
  </si>
  <si>
    <t>E.08.</t>
  </si>
  <si>
    <t>Zatrpavanje cisterne zemljom iz iskopa sa razasti-ranjem, nabijanjem,planiranjem i uredjenjem sag-lasno okolini.</t>
  </si>
  <si>
    <t>E.09.</t>
  </si>
  <si>
    <t>Betoniranje temelja dimnjaka betonom MB 25 ko-mplet sa ugradnjom kaveza od MA Q 331 dimen-zija 115x195x50 cm.</t>
  </si>
  <si>
    <t>E.10.</t>
  </si>
  <si>
    <t>Betoniranje temelja kotla betonom MB 25 komplet sa ugradnjom jednostruke MA Q 331 dimenzija 145x105 cm i oplatom.</t>
  </si>
  <si>
    <t>E.11.</t>
  </si>
  <si>
    <t xml:space="preserve">Betoniranje pokrivne ploče dimnjaka dimenzija 75x130 cm debljine 12 cm, betonom MB 25, kom-plet sa ugradnjom mrežaste armature Q 331 di-menzija 70x125 cm i oplatom.        </t>
  </si>
  <si>
    <t>E.12.</t>
  </si>
  <si>
    <t>Nabavka materijala, izrada i montaža opšivke di-mnjaka dimenzija 60x135 cm od pocinčanog lima debljine 0,75 cm.</t>
  </si>
  <si>
    <t>E.13.</t>
  </si>
  <si>
    <t>Zidanje dimnjaka sa dvije dimne cijevi svijetlog presje-ka 300 mm i jednim kanalom dimenzija 12x20 cm i po jednim priključkom za čišćenje i jednim priključkm za kotao za svaku dimnu cijev od original Schiedel eleme-nata (UNI dimnjak, veličina SIH 30 i SIH 30 L), komplet sa betonskom oblogom  dimenzija 55x55x33cm, odno-sno 55x71x33  cm, komplet sa šamotni brašnom, sta-klenom vodom, cementnim malterom, montažom i demontažom skele.</t>
  </si>
  <si>
    <t>E.14.</t>
  </si>
  <si>
    <t>Dvostruko malterisanje dimnjaka kotlarnice ceme-ntnim malteronm sa prethodnim špricanjem ceme-ntnim mlijekom, komplet sa skelom.</t>
  </si>
  <si>
    <t>UKUPNO  E.</t>
  </si>
  <si>
    <t>F.</t>
  </si>
  <si>
    <t>ELEKTROAGREGAT</t>
  </si>
  <si>
    <t>F.01.</t>
  </si>
  <si>
    <t>Upozorna PTT traka</t>
  </si>
  <si>
    <t>Pijesak (0.15-3 mm)</t>
  </si>
  <si>
    <t>Šljunak</t>
  </si>
  <si>
    <t>Gotov beton</t>
  </si>
  <si>
    <t>Montazno armirano-betonsko okno tipa MB1</t>
  </si>
  <si>
    <t>RADOVI</t>
  </si>
  <si>
    <t>RADOVI  ZA  IZRADU KABLOVSKE  KANALIZACIJE</t>
  </si>
  <si>
    <t>Izrada kablovske i mini kablovske kanalizacije</t>
  </si>
  <si>
    <t>Trasiranje</t>
  </si>
  <si>
    <t>Označavanje trase postojećeg kabla na osnovu betonskih oznaka ili traganja</t>
  </si>
  <si>
    <t>Sječenje asfalta/betona u kolovozu ili trotoaru debljine od 7-15cm, po liniji</t>
  </si>
  <si>
    <t>Rušenje asfaltne prevlake-kolovoz ili trotoar (debljina od 7-15cm)</t>
  </si>
  <si>
    <t>Popravka asfaltnih saobraćajnica
- betonom debljine 15 cm tako da se ostavi 6-7 cm za liveni asfalt (sa materijalom)</t>
  </si>
  <si>
    <t>Digitalni video-rekorder, sa šesnaest kanala, 500 Gb hard disk, rezolucija slike 780 x 480 ili bolje, ugrađeno za «back-up» 3 USB porta i DVD+RW, ugrađena mrežna kartica, umrežavanje do 255DVR, simultano upravljanje do 5 DVR, web server, detektor pokreta, daljinska komanda, tip SVR-1650E-500GB Samsung ili slično.</t>
  </si>
  <si>
    <t>UvoĎenje PE cijevi u objeka t(štemanje zida / poda / plafona, postavljanje cijevi, popravljanje oštećenih površina)</t>
  </si>
  <si>
    <t>Isporuka, montaža i povezivanje razvodnih ormara RTM, RT1 I, RT1 II, RT2 I, RT2 II, RT2 III,
RT3 I, RT3 II, RT3 III, RT4 I, RT4 II, RT4 III, RT5 I, RT5 II, RT5 III, RT6 I i RT6 II. Svi ormari su
od dva puta dekapiranog lima, ofarbani u boji prema želji investitora i sa vratima i bravom za
zaklju avanje. Razvodne table RTM i RT4 I su dvodjelne dok su ostale jednodjelne. U cijenu ulaze
ku išta, redne stezaljke, šine Cu i drugi spojni materijal. Automatski osigura i-prekida i su
karakteristike C prekidne mo i 10kA, Kontaktne sklopke i prekida i su tipa Compact NS (ili sli an istih
ili boljih karakteristika) prekidne mo i 70kA i sa ili bez termomagnetne zaštitne jedinice a prema
jednopolnim šemama. Sve table imaju diferencijalnu sklopku In=63A,  In=30mA. Posebno povesti
ra una o uklopnom satu spoljne rasjete "Enel" tipa "DS1" koji posjeduje program "rasvjeta" sa
godišnjim ciklusom odre enim prema astronomskom godišnjem kalendaru za srednjeevropsku  asovnu
zonu unutar RT4 I i na odvodnike prenapona 3P+N, PRD65r, sa zamenjivim uloškom, Imax=40kA,
Uc=440V, Up=1,2kV, In=15A, Multi 9, MG unutar RTM. Predvidjeti i dva seta nožastih osigura a
250A za montažu unutar trafostanice. Ormare izraditi tako da imaju po 40% slobodnog prostora nakon
montaže svih elemenata prema jednopolnim šemama.</t>
  </si>
  <si>
    <t>1.19</t>
  </si>
  <si>
    <t>1.20</t>
  </si>
  <si>
    <t>1.21</t>
  </si>
  <si>
    <t>Sitan montažni materijal</t>
  </si>
  <si>
    <t>1.22</t>
  </si>
  <si>
    <t>Izrada dokumentacije izvedenog stanja.</t>
  </si>
  <si>
    <t xml:space="preserve">Razdjelnika tople vode izradjen od crne čelične ci-jevi u kvalitetu Č1212, dimenzija Ø 177,8x5 mm, L=2000 mm, komplet sa priključcima (1xNO 100, 
2xNO 80, 1xNO 40, 1xNO 25, 1xNO 15).                                                              
</t>
  </si>
  <si>
    <t>B.12.</t>
  </si>
  <si>
    <t xml:space="preserve">Crne čelične bešavne cijevi prema DIN 2448 (JUS C B5. 221) dimenzija:
Ø   21,3 x 2,3  mm
</t>
  </si>
  <si>
    <t xml:space="preserve">Ø   42,4 x 2,6  mm
</t>
  </si>
  <si>
    <t>Ø   60,3 x 2,9  mm</t>
  </si>
  <si>
    <t>Ø   76,1 x 3,2  mm</t>
  </si>
  <si>
    <t>Ø   88,9 x 3,2  mm</t>
  </si>
  <si>
    <t>Ø 133,0 x 4,0  mm</t>
  </si>
  <si>
    <t>B.13.</t>
  </si>
  <si>
    <t xml:space="preserve">Hamburški lukovi,materijal za spajanje, tehnički  gasovi, čvrsti i klizni oslonci, vođice cijevi kroz eleme-nte građevinske konstrukcije, šelne, rozetne i sav os-tali nespecifirani materijal potreban za spajanje cjevovoda, aparata i opreme, uzima se 50 % od pozi-cije B.13   </t>
  </si>
  <si>
    <t>B.14.</t>
  </si>
  <si>
    <t xml:space="preserve">Mobilni protivpožarni aparata, tip S – 9, proizvod 
Vatrosprem – Beograd.  
</t>
  </si>
  <si>
    <t>B.15.</t>
  </si>
  <si>
    <t xml:space="preserve">Sanduk sa sitnim suvim pijeskom, zapremine V=0,25 m3, kompletno sa lopatom.                                                            </t>
  </si>
  <si>
    <t>B.16.</t>
  </si>
  <si>
    <t>Termometra u mesinganoj čauri, mjerni opseg     0 – 120 °C.</t>
  </si>
  <si>
    <t>B.17.</t>
  </si>
  <si>
    <t>Manometar sa manometer-skom slavinom, kru-žnom skalom Ø 100 mm, mjerni opseg 1–10 bara.</t>
  </si>
  <si>
    <t>B.18.</t>
  </si>
  <si>
    <t>Zatvorena ekspanziona posuda sa membranom, zapremine 1 000 l, proizvod MIP–TIMO Ćuprija, ili slič-no komplet sa kompresorom I ventilima za održavanje radnog pritiska u sistemu grijamnja.</t>
  </si>
  <si>
    <t>B.19.</t>
  </si>
  <si>
    <t>Isporuka, montaža, povezivanje i testiranje komplet samostojećeg RACK ormara 42U/19" za koncentraciju SKS-a (jedan je predviđen u prizemlju a drugi na spratu, kako je prikazano grafičkim prilozima). Ormar je opremljen sa ventilator panelom sa termostatom, točkićima i nožicama sa nivelacijom, fleksibilne je konstrukcije, bočne i zadnja strana se mogu skinuti radi jednostavnog pristupa opremi, posjeduje staklena vrata sa bravom, mobilne prednje i zadnje šine 19"  sa obilježenim brojevima unita, šinom napajanja 220 V sa sedam utikačnih mjesta, rezervnim napajanjem UPS 1500S, opremom za obilježavanje i uzemljenje</t>
  </si>
  <si>
    <t>Nabavka i ugradnja metalne kapije sa svim pratećim elementima - bravama, kvakama i sl. U cijenu uračunati i farbanje kapija antikorozivnim sredstvom i farbom za metal u bijeloj boji.Obračun po komadu.</t>
  </si>
  <si>
    <t>dim.350/230 cm</t>
  </si>
  <si>
    <t>dim.180/210 cm</t>
  </si>
  <si>
    <t>dim.140/210 cm</t>
  </si>
  <si>
    <t>UKUPNO OSTALI RADOVI:</t>
  </si>
  <si>
    <t>8.SAOBRAĆAJNA SIGNALIZACIJA</t>
  </si>
  <si>
    <t>Nabavka,transport i postavljanje saobraćajnih znakova sa stubovima. Obračun po komadu.</t>
  </si>
  <si>
    <t>Izrada oznaka na kolovozu od reflektujuće boje</t>
  </si>
  <si>
    <t xml:space="preserve">  - Parking linije:</t>
  </si>
  <si>
    <t xml:space="preserve">  - Izrada natpisa i strelica:</t>
  </si>
  <si>
    <t>UKUPNO SAOBRAĆAJNA SIGNALIZACIJA:</t>
  </si>
  <si>
    <t>9. SPOLJNA RASVJETA</t>
  </si>
  <si>
    <t>5,1</t>
  </si>
  <si>
    <t>5.2</t>
  </si>
  <si>
    <t>5.3</t>
  </si>
  <si>
    <t>5.4</t>
  </si>
  <si>
    <t>5.5</t>
  </si>
  <si>
    <t>5.6</t>
  </si>
  <si>
    <t>5.7</t>
  </si>
  <si>
    <t>5.8</t>
  </si>
  <si>
    <t>5.9</t>
  </si>
  <si>
    <t>5.10</t>
  </si>
  <si>
    <t>5.11</t>
  </si>
  <si>
    <t>5.12</t>
  </si>
  <si>
    <t xml:space="preserve">Nabavka materijala I zidanje zidova d=20m siporex TI blokovima 25/60/25 po sistemu "blok veze" uz koristenje gradjevinskog ljepila ili tankoslojnog maltera Sil Z. Blokovi odgovarajucih vatrootpornih I akusticnih svojstava, a  u svemu prema tehnickim I opstim uslovima za ovu vrstu radova.  U cijenu uracunata I potrebna pomocna skela.                                 Obracun po m3.
- podrum (4,50x7+2,20+19,96+13,73)x0,2x3
- (2,6x3,00+1,01x2,11x7 )x0,20
- prizemlje :
BLOK A :
BLOK B :
BLOK C :
BLOK D :
BLOK E :
-garaže
ukupno prizemlje
sprat :
- BLOK F : 
- BLOK G :
- BLOK H :
- BLOK I :
- BLOK J :
ukupno sprat
potkrovlje
-BLOK K 
- BLOK L
 ukupno potkrovlje
sve ukupno
</t>
  </si>
  <si>
    <t xml:space="preserve">Nabavka materijala,izrada i ugradnja vertikalnih oluka RS60cm od pocincanog lima d=0.55mm sa svim potrebnim spojnim sredstvima i elementima za pricvrscivanje.                      Obracun po m’.
VO14 : ( 8,00x14+11,00x14+
               5,00x4 )
VO16 : (11,00x4 )
</t>
  </si>
  <si>
    <t xml:space="preserve">Nabavka materijala, izrada i ugradnja opsava na spoju zida i kose krovne ravni plastificiranimlimom d=0.55mm RS55cm sa potrebnom potkonstrukcijom, spojnim sredstvima i elementima za pricvrscivanje.                      Obracun po m’.
7,00x2+6,50x2+8
</t>
  </si>
  <si>
    <t>Nabavka materijala,izrada i ugradnja snjegobrana od tipskih metalnih nerdjajucih elemenata koji se postavljaju po cik - cak sistemu sa svim potrebnim elementima  za pricvrscivanje za krovnu konstrukciju.                                    Obracun po m’.</t>
  </si>
  <si>
    <t xml:space="preserve">Nabavka materijala,izrada i ugradnja kalkanskih opšiva na izdignutim kalkanskim zidovima plastificiranim limom u boji po izboru projektanta RŠ 66 cm sa potrebnim spojnim sredstvima i elementima za prišvršćivanje Obracun po m’
3,50x6+4,00x2
</t>
  </si>
  <si>
    <t xml:space="preserve">Nabavka materijala izrada i ugradnja ventilacionih kanala dim . 20/20 cm od pocinkovanog lima , d = 0,55 sa svim potrebnim spojnim sredstvima i elementima za pričvršćivanje sa završnom ventilacionom kapom .
30x14,00
</t>
  </si>
  <si>
    <t xml:space="preserve">Nabavka i ugradnja aluminijumskih odsisnih ventilacionih resetki ( na ventilacionim kanalima) dim 20/15cm, racunajuci i potrebe elemente za pricvrscivanje. Izgled resetke po izboru projektanta. Obracun po kom
20x3+10x2
</t>
  </si>
  <si>
    <t>UKUPNO  VIII</t>
  </si>
  <si>
    <t>IZOLATERSKI   RADOVI</t>
  </si>
  <si>
    <t xml:space="preserve">Nabavka I ugradnja tervola d=10cm sa PVC folijom kao termicka zastita plafona na tavanu i garaži  Obracun po m2.
- stavka krovne konstrukcije
- spoljni zid mansarde 350x3,00x0,6
ukupno
</t>
  </si>
  <si>
    <t xml:space="preserve">Nabavka I ugradnja tvrdo presovanog tervola d=6cm u obostranoj PVC foliji kao termicka zastita podova prizemlja i podruma                      Obracun po m2.
- podrum
- prizemlje.1550,66-216,81
- odbija se površina garaža
ukupno
</t>
  </si>
  <si>
    <t xml:space="preserve">Nabavka i ugradnja tervola od mineralne vune d = 5 cm u dvostrukoj foliji u spuštenom plafonu kao termička i zvučna izolacija . Obračun po m2 ..
- prizemlje 
1550,66-(59,47+5,77x5,00x3 )
- sprat
1.538,88-5,77x5x3
ukupno
</t>
  </si>
  <si>
    <t xml:space="preserve">Nabavka materijala i izrada hidroizolacije u mokrim cvorovima od staklene mrežice i tri premaza poliesbitola , računajući prethodne predradnje; ciscenje podloge, potrebne namaze itd. , a u svemu prema detaljima iz projekta, tehnickim i opstima uslovima za ovu vrstu radova.                             Obracun po m2.
kao stavka pune ker.pločice
</t>
  </si>
  <si>
    <t>UKUPNO  IX</t>
  </si>
  <si>
    <t>STOLARSKI RADOVI</t>
  </si>
  <si>
    <t>SPRINKLER    SISTEMI</t>
  </si>
  <si>
    <r>
      <t xml:space="preserve">Sprinkler ventilska stanica-mokra, kompet sa:      </t>
    </r>
    <r>
      <rPr>
        <sz val="10"/>
        <rFont val="Tekton YU"/>
        <family val="0"/>
      </rPr>
      <t>sa ovalnim zasunom DN 100, presostatom za nadzor stanja klapne, komorom za odloženo dejstvo presostata, manometrima, ventilima za drenažu i za testiranje alarmnog zvona, vodom za izjednačavanje pritiska ispred i iza od klapne sprinkler kontrolnog ventila, prirubnice i ostalom pratećom opremom.DN 80, NP 16                      Model: NAV NMX/FL                                                  PROIZVOĐAČ: MINIMAX ili slično</t>
    </r>
  </si>
  <si>
    <r>
      <t xml:space="preserve">Alarmno zvono, meh. Sa hvatačem nečistoće </t>
    </r>
    <r>
      <rPr>
        <b/>
        <sz val="8"/>
        <rFont val="Tekton YU"/>
        <family val="0"/>
      </rPr>
      <t>3/4"        tip: WMA-1        PROIZVOĐAČ: MINIMAX ili slično</t>
    </r>
  </si>
  <si>
    <r>
      <t xml:space="preserve">Sprinkler mlaznica,  sa topljivom ampulom 68ºC, 1/2", spoljni navoj, </t>
    </r>
    <r>
      <rPr>
        <sz val="10"/>
        <rFont val="Tekton YU"/>
        <family val="0"/>
      </rPr>
      <t xml:space="preserve">   Tip: SU 1/2 x 68C-Ms-viseća k=80         PROIZVOĐAČ: MINIMAX ili slično                                                     </t>
    </r>
  </si>
  <si>
    <r>
      <t xml:space="preserve">Sprinkler mlazni ca,  sa topljivom ampulom 93ºC, 1/2", spoljni navoj, </t>
    </r>
    <r>
      <rPr>
        <sz val="10"/>
        <rFont val="Tekton YU"/>
        <family val="0"/>
      </rPr>
      <t xml:space="preserve">  Tip: SU 1/2 x 93C-Ms-stojeća, k=80       PROIZVOĐAČ: MINIMAX ili slično                                                     </t>
    </r>
  </si>
  <si>
    <r>
      <t>Manometar</t>
    </r>
    <r>
      <rPr>
        <sz val="10"/>
        <rFont val="Tekton YU"/>
        <family val="0"/>
      </rPr>
      <t xml:space="preserve"> P=0 - 16 bara, D100  PROIZVOĐAČ:TYCO</t>
    </r>
  </si>
  <si>
    <r>
      <t xml:space="preserve">Presostat </t>
    </r>
    <r>
      <rPr>
        <sz val="10"/>
        <rFont val="Tekton YU"/>
        <family val="0"/>
      </rPr>
      <t>0-10 bar, tip PS101A   PROIZVOĐAČ: MINIMAX</t>
    </r>
  </si>
  <si>
    <t>UKUPNO   OPREMA:</t>
  </si>
  <si>
    <t>UKUPNO  5.</t>
  </si>
  <si>
    <t>6.1</t>
  </si>
  <si>
    <t>6.2</t>
  </si>
  <si>
    <t xml:space="preserve">Nabavka i ugradnja poda od laminata d = 8 m/m sa pratećom podlogom . Obračun po m2.
-prizemlje
- BLOK A 
- BLOK E
ukupmo prizemlje
- sprat
- BLOK F
- BLOK G
- BLOK J
- BLOK H
ukupno sprat
-potkrovlje
- BLOK L
sve ukupno
</t>
  </si>
  <si>
    <t xml:space="preserve">Nabavka materijala i izrada PVC ,, TARKET ’’ poda ili vinfleks poda odgovarajućih karakteristika na odgovarajućem lijepku sa varenjem rolni . U cijenu uračunati izradu izravnavajućeg sloja nabavku i ugradnju lajsni . Izvođač je obavezan dostaviti uzorke boje i karakteristike materijala nadzornom organu .Obračun po m2
- podrum
-prizemlje
- sprat
- potkrovlje
ukupno
</t>
  </si>
  <si>
    <t xml:space="preserve">Izrada poda od cementne košuljice u garažama d = 5 cm zavarenom čeličnom mrežom Q131 koju uračunati u cijenu . Obračun po m2
- garaže
15,51+14,66x2+15,64 .
</t>
  </si>
  <si>
    <t>UKUPNO  XIII</t>
  </si>
  <si>
    <t>TERACERSKI RADOVI</t>
  </si>
  <si>
    <t xml:space="preserve">Nabavka materijala i izrada pranog kulira na sokli objekta u tonu prema izboru projektanta.                       Obracun po m2.
- dograđeni dio
( 38,32+12,20+2,00+20,00+2,00+
2,00+5,44x2x3+5,76x3+5,50x2+
12,69 )x0,80
</t>
  </si>
  <si>
    <t>UKUPNO XIV</t>
  </si>
  <si>
    <t>MOLERSKO FARBARSKI RADOVI</t>
  </si>
  <si>
    <t xml:space="preserve">Obrada povrsina unutrasnjih zidova enterijerskom bojom u tonu prema izboru projektanta sa prethodnim gletovanjem povrsina do zahtijevane ravnosti.                               Obracun po m2.
kao stavka 6 zidarski radovi
</t>
  </si>
  <si>
    <t xml:space="preserve">Obrada povrsina unutrasnjih plafona enterijerskom bojom u tonu prema izboru projektanta sa prethodnim gletovanjem povrsina do zahtijevane ravnosti.                               Obracun po m2.
kao stavka 7 zidarski radovi
</t>
  </si>
  <si>
    <t xml:space="preserve">Obrada povrsina sendvič-gipsanih zidova enterijerskom bojom u tonu prema izboru projektanta sa prethodnim gletovanjem povrsina do potrebnog nivoa.                               Obracun po m2.
- 4,50x3,30x2x5x3
</t>
  </si>
  <si>
    <t>UKUPNO XV</t>
  </si>
  <si>
    <t>FASADERSKI  RADOVI</t>
  </si>
  <si>
    <t xml:space="preserve">Skladišni rezervoar za lako lož ulje sa duplim pla-štom, zapremine V = 20 m3, proizvod MIP–TIMO Ćuprija, dimenzija Ø 2000 mm, L=6960 mm, kom-pletno sa aluminijumskim šahtom, AT ventilom, mjernom letvom, holenderskim poklopcem za punjenje i sljedećim priključcima:
• Priključak za odvod goriva sa usisnom korpom,
• Priključak za povrat goriva
• Priključak za punjenje rezervoara,
• Priključak za mjerenje nivoa,
• Priključak za odzračivanje,                                                                                               
</t>
  </si>
  <si>
    <t>B.04.</t>
  </si>
  <si>
    <t xml:space="preserve">Isporuka i montaža pravih prolaznih ventila za lož ulje 
NP 6  R 3/8"
</t>
  </si>
  <si>
    <t>B.05.</t>
  </si>
  <si>
    <t xml:space="preserve">Cirkulacione pumpe (radna+rezervna) proizvod Wilo – SR Njemačka, sljedećih veličina i tipova:
Tip TOP S 30/10
</t>
  </si>
  <si>
    <t>Tip TOP S 50/  7</t>
  </si>
  <si>
    <t>B.06.</t>
  </si>
  <si>
    <t xml:space="preserve">Regulacionog kruga za kliznu regulaciju temperature vode, proizvod Feniks–Niš, ili slično, koji se sastoji od:
• Trokrakog elektromotornog ventila tip TV-50/40, kom 2
• Elektromotornog pogona ventila tip EPV 3A, kom 2,
• Spoljnjeg temperaturnog senzora tip STS-1, kom 2,
• Senzora temperature tečnosti tip CTS-1, kom 2,
• Mikroprocesorske jedinice tip MR 5001, kom 1.
</t>
  </si>
  <si>
    <t>B.07.</t>
  </si>
  <si>
    <t xml:space="preserve">Armatura sa prirubnicama, kontraprirubnicama, spojnim i zaptivnim materijalom, kako slijedi:
Ravni zaporni ventil:
NP 6  DN 100
</t>
  </si>
  <si>
    <t>NP 6  DN   80</t>
  </si>
  <si>
    <t>NP 6  DN   65</t>
  </si>
  <si>
    <t>NP 6  DN   50</t>
  </si>
  <si>
    <t>NP 6  DN   32</t>
  </si>
  <si>
    <t>Hvatač nečistoča: 
NP 6  DN   65</t>
  </si>
  <si>
    <t>Ispusna slavina:
     R 1"</t>
  </si>
  <si>
    <t>B.08.</t>
  </si>
  <si>
    <t xml:space="preserve">Isporuka i montaža ventila sigurnosti sa oprugom
NP  6  DN   50
</t>
  </si>
  <si>
    <t>B.09.</t>
  </si>
  <si>
    <t xml:space="preserve">Isporuka, montaža, povezivanje i testiranje četvoromodularne telekomunikacione  utičnice RJ45 cat. 6 sl. tipu Legrand, koja se ugrađuje u uzidnu modularnu doznu Legrand sa maskom na visini 0,4m od poda. Montažu i povezivanje obaviti u skladu sa tehničkom dokumentacijom proizvođača. Ukupno za isporuku i ugradnju računato po ugrađenoj utičnici.   </t>
  </si>
  <si>
    <t xml:space="preserve">Isporuka, montaža, povezivanje i testiranje tromodularne telekomunikacione  utičnice RJ45 cat. 6 sl. tipu Legrand, koja se ugrađuje u uzidnu modularnu doznu Legrand sa maskom na visini 0,4m od poda. Montažu i povezivanje obaviti u skladu sa tehničkom dokumentacijom proizvođača. Ukupno za isporuku i ugradnju računato po ugrađenoj utičnici.   </t>
  </si>
  <si>
    <t xml:space="preserve">Isporuka, montaža, povezivanje i testiranje dvomodularne telekomunikacione  utičnice RJ45 cat. 6 sl. tipu Legrand, koja se ugrađuje u uzidnu modularnu doznu Legrand sa maskom na visini 0,4m od poda. Montažu i povezivanje obaviti u skladu sa tehničkom dokumentacijom proizvođača. Ukupno za isporuku i ugradnju računato po ugrađenoj utičnici.   </t>
  </si>
  <si>
    <t>Isporuka i ugradnja, u rack 1 ormaru, 24-portnog patch panela sa modulima cat. 6e namijenjen ranžiranju FTP kablova u kompletu sa nosačem kablova.</t>
  </si>
  <si>
    <t>Isporuka i ugradnja, u rack 2 ormaru, 24-portnog patch panela sa modulima cat. 6e namijenjen ranžiranju FTP kablova u kompletu sa nosačem kablova.</t>
  </si>
  <si>
    <t>Isporuka, montaža, u rack 1 ormaru, i programiranje 24-portnog switcha sa 2 Gb/s porta.</t>
  </si>
  <si>
    <t>Isporuka, montaža, u rack 2 ormaru, i programiranje 24-portnog switcha sa 2 Gb/s porta.</t>
  </si>
  <si>
    <t>Isporuka, ugradnja i povezivanje optičkog kabla sa 24 SM vlakna 9/125 za povezivanje rack ormara.</t>
  </si>
  <si>
    <t xml:space="preserve">Nabavka materijala i betoniranje armirano-betonskih vertikalnih, horizontalnih i kosih serklaza 40/25,25/25,20/25cm betonom MB30 u potrebnoj oplati, bez obzira na visinu, u svemu prema statickom proracunu, detaljima iz projekta, tehnickim I opstim uslovima za ovu vrstu radova.   Obracun po m3.
0,25x0,40x78,00+20,00+12,26+
16,84+6,49+4,27+13,60+4,71+11,16+3,00)x2+0,25x0,25(12,66x14+
20,01x2+32,95x2 )
</t>
  </si>
  <si>
    <t xml:space="preserve">Nabavka materijala i betoniranje armirano-betonskih i podrumskih zidova d=20cm betonom MB30 u potrebnoj glatkoj oplati, bez obzira na visinu, u svemu prema statickom proracunu, detaljima iz projekta, tehnickim i opstim uslovima za ovu vrstu radova.                                                                                                                                     Obracun po m3.
-obodni zidovi
(19,96x2+12,20x2+2,00)x3,0x0,25
odbijaju se otvori :
(2,11x0,61x2+1,51x0,61x8+1,61
x2,61)x0,25
ukupno obodni zidovi
zid do dilatacije
(12,20+1,15x2+4,75+3,00)x0,25x3,0
- betonski zid za ulazne stepenice
(2,25+4,20)x1,00x0,20+
(2,25+2,76+2,00)x1,00x0,20x3
sve ukupno
</t>
  </si>
  <si>
    <t>18</t>
  </si>
  <si>
    <t>ZEMLJANI  RADOVI</t>
  </si>
  <si>
    <t>10</t>
  </si>
  <si>
    <t>12</t>
  </si>
  <si>
    <t>kom</t>
  </si>
  <si>
    <t>VI</t>
  </si>
  <si>
    <t>m'</t>
  </si>
  <si>
    <t>VIII</t>
  </si>
  <si>
    <t>IX</t>
  </si>
  <si>
    <t>X</t>
  </si>
  <si>
    <t>1</t>
  </si>
  <si>
    <t>XI</t>
  </si>
  <si>
    <t>XII</t>
  </si>
  <si>
    <t>XIII</t>
  </si>
  <si>
    <t>XIV</t>
  </si>
  <si>
    <t>XV</t>
  </si>
  <si>
    <t>2</t>
  </si>
  <si>
    <t>3</t>
  </si>
  <si>
    <t>XVI</t>
  </si>
  <si>
    <t>UKUPNO BETONSKI RADOVI:</t>
  </si>
  <si>
    <t>m1</t>
  </si>
  <si>
    <t>13</t>
  </si>
  <si>
    <t>17</t>
  </si>
  <si>
    <t>19</t>
  </si>
  <si>
    <t>paus</t>
  </si>
  <si>
    <t>REKAPITULACIJA   Gradjevinsko-zanatski  radovi</t>
  </si>
  <si>
    <t>4</t>
  </si>
  <si>
    <t>5</t>
  </si>
  <si>
    <t>8</t>
  </si>
  <si>
    <t>9</t>
  </si>
  <si>
    <t>E</t>
  </si>
  <si>
    <t>VODOVOD  I  KANALIZACIJA</t>
  </si>
  <si>
    <t>DN 100</t>
  </si>
  <si>
    <t>ZBIRNA  REKAPITULACIJA</t>
  </si>
  <si>
    <t xml:space="preserve">Nabavka materijala i zidanje pregradnih zidova d = 12 cm od pregradnog TM bloka 25x25x12 cm u produžnom malteru 1:2:6 računajući i pomoćnu skelu u svemu prema tehničkim i opštim uslovima za ovu vrstu radova . Obračun po m2
- prizemlje :
BLOK A :
BLOK B :
BLOK C :
BLOK D :
BLOK E :
ukupno prizemlje
sprat :
- BLOK F : 
- BLOK G :
- BLOK H :
- BLOK I :
- BLOK J :
ukupno sprat
potkrovlje
- BLOK K
- BLOK L
ukupno potkrovlje
sve ukupno
</t>
  </si>
  <si>
    <t>Spoljni elementi - fitinzi - crni(JUS M.B6.821)</t>
  </si>
  <si>
    <t>Hamburški luk 90º- DN 100</t>
  </si>
  <si>
    <t>Hamburški luk 90º- DN 80</t>
  </si>
  <si>
    <t>Hamburški luk 90º- DN 65</t>
  </si>
  <si>
    <t>Redukcija DN100 - DN80</t>
  </si>
  <si>
    <t>Redukcija DN80 - DN65</t>
  </si>
  <si>
    <t>Redukcija DN65 - DN50</t>
  </si>
  <si>
    <t>T-komad DN65</t>
  </si>
  <si>
    <t>T-komad DN80</t>
  </si>
  <si>
    <t>T-komad DN100</t>
  </si>
  <si>
    <t>1.22.o</t>
  </si>
  <si>
    <t>Nosači cjevovoda</t>
  </si>
  <si>
    <t>1.23.o</t>
  </si>
  <si>
    <t>1.24.o</t>
  </si>
  <si>
    <t>Osnovna boja</t>
  </si>
  <si>
    <t>1.25.o</t>
  </si>
  <si>
    <t>Pokrivna boja</t>
  </si>
  <si>
    <t>1.26.o</t>
  </si>
  <si>
    <t>Drenažni set(cijevi, fiting, i slivnici -ijevci) za odvod vode u kanalizaciju</t>
  </si>
  <si>
    <t>2.0.</t>
  </si>
  <si>
    <t>Krajnja montaža sprinkler instalacije</t>
  </si>
  <si>
    <t>2.1.o</t>
  </si>
  <si>
    <r>
      <t xml:space="preserve">Montaža pumpne stanice  </t>
    </r>
    <r>
      <rPr>
        <sz val="10"/>
        <rFont val="Tekton YU"/>
        <family val="0"/>
      </rPr>
      <t xml:space="preserve">                                    Komplet montaža pumpne stanice:  postavljanje i povezivanje sprinkler ventilske stanice i ostale oreme.   Napomena: Građevinski radovi nijesu obuhvaćeni ovim radovima osim radova prilikom montaža koji obuhvataju bušenje rupa kroz zidove i grede                       </t>
    </r>
    <r>
      <rPr>
        <i/>
        <sz val="10"/>
        <rFont val="Tekton YU"/>
        <family val="0"/>
      </rPr>
      <t xml:space="preserve">      </t>
    </r>
  </si>
  <si>
    <t>2.2.o</t>
  </si>
  <si>
    <r>
      <t xml:space="preserve">Montaža cijevnog razvoda sa mlaznicama  </t>
    </r>
    <r>
      <rPr>
        <i/>
        <sz val="10"/>
        <rFont val="Tekton YU"/>
        <family val="0"/>
      </rPr>
      <t xml:space="preserve">              </t>
    </r>
    <r>
      <rPr>
        <sz val="10"/>
        <rFont val="Tekton YU"/>
        <family val="0"/>
      </rPr>
      <t>Komlpet montaža cijevnog razvoda sa mlaznicama  obuhvata i bušenje rupa kroz zidove i grede, unutrašnju i spoljnu antikorozivnu zaštitu cjevovoda, ispiranje i produvavanje cjevovoda prije ugradnje mlaznica (ovim radovima obuhvaćen je spoljni i unutrašnji transport, potrošni materijal, pripremno završni radovi i sl)</t>
    </r>
  </si>
  <si>
    <t>2.3.0</t>
  </si>
  <si>
    <t>Ispitivanje i pustanje u rad i izrada projekta izvedenog stanja</t>
  </si>
  <si>
    <t>UKUPNO KRAJNJA MONTAŽA SPRINKLER INSTALACIJE:</t>
  </si>
  <si>
    <t>1.0. OPREMA SPRINKLER INSTALACIJE</t>
  </si>
  <si>
    <t>2.0. KRAJNJA MONTAŽA SPRINKLER INSTALACIJE</t>
  </si>
  <si>
    <t>VODOVOD I KANALIZACIJA</t>
  </si>
  <si>
    <t>ELEKTROINSTALACIJA JAKE  STRUJE</t>
  </si>
  <si>
    <t>ELEKTROINSTALACIJA SLABE  STRUJE</t>
  </si>
  <si>
    <t>UKUPNO  BEZ PDV-a</t>
  </si>
  <si>
    <t>PDV(17%)</t>
  </si>
  <si>
    <t>UKUPNO  SA PDV-om</t>
  </si>
  <si>
    <t>zastakljene pregrade od eloksirane bravarije     600/300</t>
  </si>
  <si>
    <t>zastakljene pregrade od eloksirane bravarije     300/400</t>
  </si>
  <si>
    <t xml:space="preserve">Demontaža instalacija centralnog grijanja , vodovoda i kanalizacije , sanitarija , električne instalacije , telefonske instalacije , raznih držača , ankera sa prevozom na mjesto koje odredi investitor . Obavezno je da izvođač pregleda objekat prije davanja ponuda za izuvođenje . Obračun po m2 horizontalne površine objekta .
- površina prizemlja(postojeće)
- površina potkrovlja(postojeće)
</t>
  </si>
  <si>
    <t>Sema VIII Dim.148/260cm 2xDvokrilna + fix</t>
  </si>
  <si>
    <t>Sema IX  Dim150/260cm Dvokrilna vrata+ fix</t>
  </si>
  <si>
    <t>Sema X  Dim.240/220cm Jednokrilna vrata</t>
  </si>
  <si>
    <t xml:space="preserve">Nabavka materijala izrada i ugradnja ograda po izgledu i dimenzijama prema šemi  Konstrukcija je od kutijastih profila 50/50 sa podeonim profilima punog kvadratnog presjeka 50/50 ostakljena ,, pamplex ’’ staklom d = 12 mm . Ograda se fiksira za stepenišne krakove , a veze se pokrivaju dekorativnim rozetama . Sve se boji antikorozivnom bojom u tonu po izboru projektanta . Pamplex staklo je sigurnosno . Između dva stakla lijepi se PVB folija d = 0,38 mm .Visina ograde 120 cm . Obračun po komadu .
- dim 240/120
</t>
  </si>
  <si>
    <t>dim 150/120</t>
  </si>
  <si>
    <t>dim 175/120</t>
  </si>
  <si>
    <t>dim 145/120</t>
  </si>
  <si>
    <t>dim 170/120</t>
  </si>
  <si>
    <t>dim 311/120</t>
  </si>
  <si>
    <t>1.6</t>
  </si>
  <si>
    <t>1.7</t>
  </si>
  <si>
    <t xml:space="preserve">Izrada ograde na silaznim rampama za lica sa PP potrebama od inox cijevi Ograda se sastoji od punog inox držača Ø20 i rukohvata od inox cijevi Ø80/2 , a u svemu prema detaljima iz projekta . Obračun po m’
</t>
  </si>
  <si>
    <t>za rampe na ulazima</t>
  </si>
  <si>
    <t>za rampe na prilazima</t>
  </si>
  <si>
    <t>Izrada ograde na zidu Ograda se sastoji od kružnog inox punog držača 20 % kružnog rukohvata i 80/2 takođe od inox cijevi , kao i pločaste rozetne na samom zidu , a u svemu prema dateljima i šemi iz projekta. Rasde se na vidini 1,00 . Obračun po m’ .</t>
  </si>
  <si>
    <r>
      <t>m</t>
    </r>
    <r>
      <rPr>
        <sz val="12"/>
        <rFont val="Arial"/>
        <family val="2"/>
      </rPr>
      <t>'</t>
    </r>
  </si>
  <si>
    <t>Izrada ograde na rampi za lica sa PP potrebama Ograda se radi od dvije inox cijevi na razmaku 30 cm Visina 90 cm . Sve kao u šemi bravarije . Obračun po m’ .</t>
  </si>
  <si>
    <t>UKUPNO  XI</t>
  </si>
  <si>
    <t>KERAMIČARSKI RADOVI</t>
  </si>
  <si>
    <t xml:space="preserve">Nabavka I ugradnja zidnih keramickih plocica prve klase na odgovarajucem lijepku sa zavrsnom obradom fuga.Tip I boja plocica po izboru projektanta.                         Obracun po m2.
- podrum :
(5,70+4,50)x2x2,90
(2,60+4,50)x2x2,90
san . čvor prizemlja
284,00x3,30
lavaboi
45 x 3,00
san . čvor I sprat
326,00x3,20
12,70x3,00x2
lavaboi
50x3,00
san .čvor potkrovlja
čajna kuhinja
6x20,00
lavaboi
22x3,00
laboratorije
ukupno
</t>
  </si>
  <si>
    <r>
      <t>m</t>
    </r>
    <r>
      <rPr>
        <sz val="12"/>
        <rFont val="Arial"/>
        <family val="2"/>
      </rPr>
      <t>²</t>
    </r>
  </si>
  <si>
    <t xml:space="preserve">Nabavka I ugradnja podnih keramickih pločica prve klase na odgovarajucem lijepku sa zavrsnom obradom fuga.Tip I boja plocica po izboru projektanta.                         Obracun po m2.
- podrum
- vešeraj 
- kotlarnica
- stepenište
ukupno podrum
-prizemlje
- BLOK A,B,C,D,E
- sprat
- BLOK F,G,H,I,J
- potkrovlje
- BLOK K ,L
- sokla stepenica i hola
sve ukupno 
</t>
  </si>
  <si>
    <t xml:space="preserve">Nabavka materijala I obrada cela I gazista stepenista neglaziranim fazonskim granitnim plocicama, racunajuci i kosu soklicu na spoju stepenica i vertikalnog zida sa zavrsnom obradom fuga. Dimenzije cela i gazista 17/30cm. Tip I boja plocica po izboru projektanta.    Obracun po m’.
- stepenici
(0,17+0,30)x22x1,65)x3x2
- podesti
3,41x1,55x2x3+2,00x1,75x3
- vjetrobran
4,22x4+6,76x4
- prilazna stepeništa
0,47x3x2x4x4
ukupno
</t>
  </si>
  <si>
    <t xml:space="preserve">Nabavka I ugradnja podnih neklizajucih keramickih plocica prve klase na odgovarajucem lijepku sa zavrsnom obradom fuga.Tip I boja plocica po izboru projektanta.                         Obracun po m2.
- holovi
10,65x3+18,05
</t>
  </si>
  <si>
    <t xml:space="preserve">Nabavka materijala i izrada keramickog sokla d=10cm na spoju podova od keramike i vertikalnih zidova, sa zavrsnim fugovanjem. Tip i boja po izboru projektanta.      Obracun po m’.
(3,50x2+6,50x3)x3+5,00x3x3+
6,00x3x3+2,00x3x3
</t>
  </si>
  <si>
    <t>PODOPOLAGAČKI    RADOVI</t>
  </si>
  <si>
    <t>1.8</t>
  </si>
  <si>
    <t>1.9</t>
  </si>
  <si>
    <t>1.10</t>
  </si>
  <si>
    <t>1.11</t>
  </si>
  <si>
    <t>1.12</t>
  </si>
  <si>
    <t>1.13</t>
  </si>
  <si>
    <t>1.14</t>
  </si>
  <si>
    <t>1.15</t>
  </si>
  <si>
    <t>1.16</t>
  </si>
  <si>
    <t>1.17</t>
  </si>
  <si>
    <t>1.18</t>
  </si>
  <si>
    <t>pauš</t>
  </si>
  <si>
    <t>UKUPNO  I</t>
  </si>
  <si>
    <t>INSTALACIJA RASVJETE I OPŠTE POTROŠNJE</t>
  </si>
  <si>
    <t>KOM</t>
  </si>
  <si>
    <t xml:space="preserve">Nabavka materiala i betoniranje armirano betonske podne ploče lifta d = 20 cm , MB30 u svemu prema detaljima u projektu . Obračun po m3
2,50x3,50x0,20 
</t>
  </si>
  <si>
    <t xml:space="preserve">Nabavka materijala i betoniranje armirano betonskih zidova lifta d = 25 cm , MB30 u potrebnoj oplati visine 14 cm u svemu prema statičkom proračunu , detaljima iz projekta , tehničkim i opštim uslovima za ovu vrstu radova . Obračun po m3 .
(3,65x2+2,30x2)x0,20x12,46-
1,60x2,20x0,20x2)x2
</t>
  </si>
  <si>
    <t xml:space="preserve">Nabavka materijala I betoniranje greda dim 25/40,20/4035/35 cm betonom MB30 u potrebnoj glatkoj oplati sa potrebnim podupiranjem, bez obzira na visinu,  u svemu prema statickom proracunu, detaljima iz projekta, tehnickim I opstim uslovima za ovu vrstu radova.                         Obracun po m3.
- podrum
- prizemlje :
BLOK A :
BLOK B :
BLOK C :
BLOK D :
BLOK E :
ukupno prizemlje
sprat :
- BLOK F : 
- BLOK G :
- BLOK H :
- BLOK I :
- BLOK J :
ukupno sprat
potkrovlje
114,44-(26,60+32,16) 
sve ukupno 
</t>
  </si>
  <si>
    <t xml:space="preserve">Nabavka materijala I betoniranje pune ravne armirano betonske ploce d=14cm betonom MB30 u potrebnoj oplati sa potrebnim podupiranjem, bez obzira na visinu, u svemu prema statickom proracunu, detaljima iz projekta, tehnickim I opstim uslovima za ovu vrstu radova.                        Obracun po m2.
podrum
prizemlje 
1.760,00-1.400,00 
sprat
potkrovlje
ukupno
</t>
  </si>
  <si>
    <t xml:space="preserve">Nabavka materijala I betoniranje pune kose armirano betonske ploce rampe za kotlarnicu d=18cm betonom MB30 u potrebnoj oplati sa potrebnim podupiranjem, bez obzira na visinu, u svemu prema statickom proracunu, detaljima iz projekta, tehnickim I opstim uslovima za ovu vrstu radova.   Obracun po m2.
2,00x14,00
</t>
  </si>
  <si>
    <t xml:space="preserve">Omekšivač vode, kapaciteta 0,5–1 m3/h, MIP–TIMO Ćuprija, tip MOV 1, ili slično,  komplet sa armaturom, vodomjerom, punjenjem jonske mase i soli. Uz omekšivač predvidjeti ugradnju kuglaste slavine R 1/2" i nepovratnog ventila R 1/2", na dovodu vode komplet sa holenderima.   </t>
  </si>
  <si>
    <t>B.20.</t>
  </si>
  <si>
    <t>Odzračni sudovi izradjeni od crne čelične bešavne cijevi, dimenzija Ø 177,8x300 mm, sa izvodom za odzračivanje od cijevi Ø 21,3x2,6 mm i pravim prolaznim ventilom NO 15 mm.</t>
  </si>
  <si>
    <t>B.21.</t>
  </si>
  <si>
    <t>Aksijalni ventilator za odsisavanje vazduha iz kot-larnice, komplet sa žaluzinom i mrežicom.</t>
  </si>
  <si>
    <t>B.22.</t>
  </si>
  <si>
    <t>Nabavka, transport i ugradnja betona MB30   za izradu stepenica i zidova stepenica (d=20cm) .U cijenu uračunati i svu potrebnu oplatu.Obračun po m².</t>
  </si>
  <si>
    <r>
      <t>Nabavka, transport i ugradnja betona MB30   za izradu  zida oko kontejnera (d=20cm), prema priloženom detalju .U cijenu uračunati i svu potrebnu oplatu.Obračun po m</t>
    </r>
    <r>
      <rPr>
        <sz val="10"/>
        <rFont val="Arial"/>
        <family val="2"/>
      </rPr>
      <t>³</t>
    </r>
    <r>
      <rPr>
        <sz val="10"/>
        <rFont val="Arial"/>
        <family val="0"/>
      </rPr>
      <t>.</t>
    </r>
  </si>
  <si>
    <t>6.ARMIRAČKI  RADOVI</t>
  </si>
  <si>
    <t>Nabavka, transport i ugradnja armaturne mreže Q188 u temelje i zidove sokla ograde, u temelje i zidove rampe, u temelje i zidove stepenica, kao i u ploču rampe, trotoare i stepenice.Obračun po kg.</t>
  </si>
  <si>
    <t>UKUPNO ARMIRAČKI  RADOVI:</t>
  </si>
  <si>
    <t>7.OSTALI  RADOVI</t>
  </si>
  <si>
    <t>Humuziranje površina u sloju od 15 cm, sa zasijavanjem trave.Obračun po m².</t>
  </si>
  <si>
    <t>Nabavka i zasađivanje sezonskog cvijeća.Obračun po m².</t>
  </si>
  <si>
    <t>Nabavka i zasađivanje ukrasnog rastinja.Obračun po komadu.</t>
  </si>
  <si>
    <t>Nabavka i postavljanje klupa za odmor, komplet sa farbanjem.Obračun po komadu.</t>
  </si>
  <si>
    <t>Nabavka i postavljanje korpi za otpatke.Obračun po komadu.</t>
  </si>
  <si>
    <t>Nabavka i postavljanje metalnih kontejnera za suvi otpad.Obračun po komadu.</t>
  </si>
  <si>
    <t>Nabavka i postavljanje ograde od čeličnih profila, (kao što je postojeća), oko objekta, prema priloženom detalju.U cijenu uračunati I farbanje ograde jednim slojem antikorozivne zaštite i farbom za metal u bijeloj boji.Obračun po m´.</t>
  </si>
  <si>
    <r>
      <t>m</t>
    </r>
    <r>
      <rPr>
        <sz val="10"/>
        <rFont val="Arial"/>
        <family val="0"/>
      </rPr>
      <t>´</t>
    </r>
  </si>
  <si>
    <t>Nabavka materijala i farbanje postojeće ograde, farbom za metal u bijeloj boji. U cijenu uračunati prethodno čišćenje i šmirglanje ograde.Obračun po m´.</t>
  </si>
  <si>
    <t>STRUKTURNI  KABLOVSKI  SISTEM</t>
  </si>
  <si>
    <t>Izmještanje postojećih stubova rasvjete prema situacionom planu uređenja terena.Obračun po komadu.</t>
  </si>
  <si>
    <t>Zamjena starih niskih stubova 1,8m - novim stubovima komplet sa svjetiljkama i pratećom opremom.Obračun po komadu.</t>
  </si>
  <si>
    <r>
      <t>Provjera postojeće instalacije za rasvjetu i zamjena kablova koji nijesu u funkciji. U cijenu uračunati iskop rova dubine 80 cm sa  zatrpavanjem istog.Kabal je PP00-4x4mm</t>
    </r>
    <r>
      <rPr>
        <sz val="10"/>
        <rFont val="Arial"/>
        <family val="0"/>
      </rPr>
      <t>²</t>
    </r>
    <r>
      <rPr>
        <sz val="10"/>
        <rFont val="Arial"/>
        <family val="2"/>
      </rPr>
      <t>.Obračun po m</t>
    </r>
    <r>
      <rPr>
        <sz val="10"/>
        <rFont val="Arial"/>
        <family val="0"/>
      </rPr>
      <t>´</t>
    </r>
    <r>
      <rPr>
        <sz val="10"/>
        <rFont val="Arial"/>
        <family val="2"/>
      </rPr>
      <t>.</t>
    </r>
  </si>
  <si>
    <t>Rekonstrukcija postojećeg priključka na ormar javne rasvjete.</t>
  </si>
  <si>
    <t>REKAPITULACIJA   UREDJENJE  TERENA</t>
  </si>
  <si>
    <t>UKUPNO UREDJENJE  TERENA</t>
  </si>
  <si>
    <r>
      <t>I GRAĐEVINSKI RADOVI</t>
    </r>
    <r>
      <rPr>
        <sz val="11"/>
        <rFont val="Book Antiqua"/>
        <family val="1"/>
      </rPr>
      <t>:</t>
    </r>
  </si>
  <si>
    <t>Ručni otkop zemljišta III i IV kategorije za polaganje cijevi oko objekta.</t>
  </si>
  <si>
    <t>Obračun po metru kubnom</t>
  </si>
  <si>
    <t>Ručni otkop zemljišta III i IV kategorije za izradu revizionih šahti.</t>
  </si>
  <si>
    <t>Nasipanje pijeska kao zaštita oko cijevi,
  10cm ispod i 10cm iznad cijevi u zemlji.</t>
  </si>
  <si>
    <t>Zatrpavanje rovova iskopanim materijalom
  iz iskopa u slojevima od po 30cm.</t>
  </si>
  <si>
    <t>Izrada arm.betonske revizione šahte od svijetlog otvora 1,50x1,50m  sa arm.betonskom pločom od MB-25 d=13,00cm. Prilikom betoniranja ugraditi okvir za poklopac.Promjer šahta je Ø=35cm.</t>
  </si>
  <si>
    <t>Obračun komplet po komadu.</t>
  </si>
  <si>
    <t>Izrada arm.betonske revizione šahte od  betona MB-25 svijetlog otvora 1,20x1,20m sa arm.betonskom pločom od MB-25 d=15,00cm. Prilikom betoniranja ugraditi okvir za poklopac.Promjer šahta je Ø=35cm.</t>
  </si>
  <si>
    <t>Ukupno građevinski radovi:</t>
  </si>
  <si>
    <t>€</t>
  </si>
  <si>
    <t>II KANALIZACIJA</t>
  </si>
  <si>
    <t xml:space="preserve">Nabavka i montaža kanalizacionih PVC cijevi u podove i zidove. Cijevi zaptivati gumenim prstenovima. U tavanicu cijevi pričvrstiti uzengijama od pljosnatog gvoždja. Cijevi ispred svakog mufa pričvrstiti gvozdenim rolšelnama. Prije zazidjivanja i zatvaranja žljebova i plafona cijelu mrežu ispitati u prisustvu nadzornog organa. Sve komplet završeno po ovom i opštem opisu sa štemovanjima i prodorima plaća se po metru dužnom postavljene mreže.
</t>
  </si>
  <si>
    <t xml:space="preserve">  Ø110mm          </t>
  </si>
  <si>
    <t>Obračun po metru dužnom</t>
  </si>
  <si>
    <t xml:space="preserve">  Ø75mm          </t>
  </si>
  <si>
    <t xml:space="preserve">  Ø50mm          </t>
  </si>
  <si>
    <t xml:space="preserve">Nabavka i montaža kanalizacionih PVC cijevi. Cijevi položiti u posteljicu od  pijeska, 10cm ispod cijevi i iznad cijevi. Prije zatrpavanja cijevi cijelu mrežu
  ispitati u prisustvu nadzornog organa. Sve komplet završeno po ovom i opštem opisu sa svim štemovanjima i prodorima plaća se po metru dužnom postavljene mreže.
</t>
  </si>
  <si>
    <t xml:space="preserve"> Ø200mm          </t>
  </si>
  <si>
    <t xml:space="preserve">  Ø160mm          </t>
  </si>
  <si>
    <t xml:space="preserve">  Ø125mm          </t>
  </si>
  <si>
    <t>Nabavka i montaža ventilacionih kapa.</t>
  </si>
  <si>
    <t xml:space="preserve">  Ø150mm          </t>
  </si>
  <si>
    <t>Obračun po komadu</t>
  </si>
  <si>
    <t>Ukupno kanalizacija:</t>
  </si>
  <si>
    <t>III VODOVOD</t>
  </si>
  <si>
    <t xml:space="preserve">Nabavka i montaža PE vodovodnih cijevi za hladnu vodu u svemu prema projektu,opštem opisu upustvu nadzornog  organa. Cjelokupna instalacija prije zatvaranja i malterisanja obavezno mora biti isprobana na predvidjeni pritisak. Sve komplet završeno po ovom i opštem opisu plaća se po metru dužnom mjereno po osovini cijevi sa svim potrebnim fazonskim komadima, štemovanjima,zaštitom i prodorima.
</t>
  </si>
  <si>
    <t xml:space="preserve">   Ø90mm</t>
  </si>
  <si>
    <t xml:space="preserve">   Ø50mm</t>
  </si>
  <si>
    <t xml:space="preserve">   Ø32mm</t>
  </si>
  <si>
    <t xml:space="preserve">   Ø25mm</t>
  </si>
  <si>
    <t xml:space="preserve">   Ø20mm</t>
  </si>
  <si>
    <t xml:space="preserve">   Ø20</t>
  </si>
  <si>
    <t xml:space="preserve">   Ø16</t>
  </si>
  <si>
    <t xml:space="preserve">Nabavka i montaža PE vodovodnih cijevi za toplu vodu u svemu prema projektu,opštem opisu upustvu nadzornog organa. Cijevi termoizolovati. Cjelokupna instalacija prije zatvaranja i malterisanja obavezno mora biti isprobana na predvidjeni pritisak. Sve komplet završeno po ovom i opštem opisu plaća se po metru dužnom mjereno po osovini cijevi sa svim potrebnim fazonskim komadima, štemovanjima,zaštitom i prodorima.
</t>
  </si>
  <si>
    <t xml:space="preserve">   Ø15</t>
  </si>
  <si>
    <t>Ukupno vodovod:</t>
  </si>
  <si>
    <t>Popravka oštećenih betonskih površina prosječna debljina 10cm (sa materijalom)</t>
  </si>
  <si>
    <t>Popravka oštećenih asfaltnih površina (sa materijalom)
-kolovoz</t>
  </si>
  <si>
    <t>Izrada kablovske kanalizacije od PVC i PE cijevi u trotoaru ili zemljištu (iskop zemlje IV kat., nasipanje pijeska po slojevima, polaganje PVC cijevi, zatrpavanje zemljom ili šljunkom i odvoz viška iskopanog materijala)
-2 (1x2) PVC i 2 (1x2) PE cijevi f 50, mm</t>
  </si>
  <si>
    <t>Uvlačenje PE cijevi u PVC cijev</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</si>
</sst>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00;[Red]#,##0.00"/>
    <numFmt numFmtId="181" formatCode="#,###.00"/>
    <numFmt numFmtId="182" formatCode="0.0"/>
    <numFmt numFmtId="183" formatCode="[$-409]h:mm:ss\ AM/PM"/>
    <numFmt numFmtId="184" formatCode="00000"/>
    <numFmt numFmtId="185" formatCode="_-* #,##0.00\ [$€-42D]_-;\-* #,##0.00\ [$€-42D]_-;_-* &quot;-&quot;??\ [$€-42D]_-;_-@_-"/>
    <numFmt numFmtId="186" formatCode="#,##0.00_€"/>
    <numFmt numFmtId="187" formatCode="0.000000000"/>
    <numFmt numFmtId="188" formatCode="0.00000000000"/>
    <numFmt numFmtId="189" formatCode="0.000000"/>
    <numFmt numFmtId="190" formatCode="0."/>
    <numFmt numFmtId="191" formatCode="_-* #,##0.00_-;\-* #,##0.00_-;_-* \-??_-;_-@_-"/>
    <numFmt numFmtId="192" formatCode="#,##0.0"/>
    <numFmt numFmtId="193" formatCode="&quot;Yes&quot;;&quot;Yes&quot;;&quot;No&quot;"/>
    <numFmt numFmtId="194" formatCode="&quot;True&quot;;&quot;True&quot;;&quot;False&quot;"/>
    <numFmt numFmtId="195" formatCode="&quot;On&quot;;&quot;On&quot;;&quot;Off&quot;"/>
    <numFmt numFmtId="196" formatCode="[$€-2]\ #,##0.00_);[Red]\([$€-2]\ #,##0.00\)"/>
  </numFmts>
  <fonts count="89">
    <font>
      <sz val="10"/>
      <name val="Arial"/>
      <family val="0"/>
    </font>
    <font>
      <sz val="10"/>
      <name val="Times New Roman"/>
      <family val="1"/>
    </font>
    <font>
      <sz val="10"/>
      <color indexed="8"/>
      <name val="Times New Roman"/>
      <family val="1"/>
    </font>
    <font>
      <b/>
      <sz val="10"/>
      <name val="Times New Roman"/>
      <family val="1"/>
    </font>
    <font>
      <sz val="8"/>
      <name val="Arial"/>
      <family val="0"/>
    </font>
    <font>
      <sz val="7.5"/>
      <name val="Arial CE"/>
      <family val="2"/>
    </font>
    <font>
      <sz val="10"/>
      <name val="Times New Roman CE"/>
      <family val="0"/>
    </font>
    <font>
      <b/>
      <sz val="10"/>
      <name val="Arial"/>
      <family val="2"/>
    </font>
    <font>
      <sz val="10"/>
      <name val="Helv"/>
      <family val="0"/>
    </font>
    <font>
      <sz val="12"/>
      <name val="Arial"/>
      <family val="2"/>
    </font>
    <font>
      <sz val="12"/>
      <name val="Times New Roman"/>
      <family val="1"/>
    </font>
    <font>
      <sz val="9"/>
      <name val="Times New Roman"/>
      <family val="1"/>
    </font>
    <font>
      <b/>
      <sz val="9"/>
      <name val="Times New Roman"/>
      <family val="1"/>
    </font>
    <font>
      <b/>
      <sz val="12"/>
      <name val="Times New Roman"/>
      <family val="1"/>
    </font>
    <font>
      <sz val="9"/>
      <name val="Arial"/>
      <family val="2"/>
    </font>
    <font>
      <vertAlign val="superscript"/>
      <sz val="10"/>
      <name val="Arial"/>
      <family val="2"/>
    </font>
    <font>
      <i/>
      <sz val="10"/>
      <name val="Tekton YU"/>
      <family val="0"/>
    </font>
    <font>
      <i/>
      <sz val="10"/>
      <name val="Arial"/>
      <family val="2"/>
    </font>
    <font>
      <b/>
      <i/>
      <sz val="10"/>
      <name val="Tekton YU"/>
      <family val="0"/>
    </font>
    <font>
      <b/>
      <sz val="10"/>
      <name val="Tekton YU"/>
      <family val="0"/>
    </font>
    <font>
      <b/>
      <sz val="11"/>
      <name val="Times New Roman"/>
      <family val="1"/>
    </font>
    <font>
      <sz val="11"/>
      <name val="Times New Roman"/>
      <family val="1"/>
    </font>
    <font>
      <vertAlign val="superscript"/>
      <sz val="10"/>
      <color indexed="8"/>
      <name val="Times New Roman"/>
      <family val="1"/>
    </font>
    <font>
      <sz val="10"/>
      <color indexed="8"/>
      <name val="Arial"/>
      <family val="2"/>
    </font>
    <font>
      <sz val="10"/>
      <name val="Arial Unicode MS"/>
      <family val="0"/>
    </font>
    <font>
      <sz val="10"/>
      <name val="Verdana"/>
      <family val="2"/>
    </font>
    <font>
      <b/>
      <sz val="11"/>
      <name val="Lucida Sans Unicode"/>
      <family val="2"/>
    </font>
    <font>
      <b/>
      <sz val="11"/>
      <name val="Book Antiqua"/>
      <family val="1"/>
    </font>
    <font>
      <sz val="11"/>
      <name val="Book Antiqua"/>
      <family val="1"/>
    </font>
    <font>
      <b/>
      <sz val="12"/>
      <name val="Lucida Sans Unicode"/>
      <family val="2"/>
    </font>
    <font>
      <b/>
      <i/>
      <sz val="12"/>
      <name val="Times New Roman"/>
      <family val="1"/>
    </font>
    <font>
      <sz val="12"/>
      <name val="Book Antiqua"/>
      <family val="1"/>
    </font>
    <font>
      <b/>
      <sz val="12"/>
      <name val="Book Antiqua"/>
      <family val="1"/>
    </font>
    <font>
      <b/>
      <sz val="11"/>
      <color indexed="10"/>
      <name val="Lucida Sans Unicode"/>
      <family val="2"/>
    </font>
    <font>
      <sz val="11"/>
      <color indexed="10"/>
      <name val="Book Antiqua"/>
      <family val="1"/>
    </font>
    <font>
      <b/>
      <sz val="12"/>
      <name val="Times New Roman YU"/>
      <family val="1"/>
    </font>
    <font>
      <b/>
      <sz val="12"/>
      <name val="Arial"/>
      <family val="0"/>
    </font>
    <font>
      <b/>
      <sz val="11"/>
      <color indexed="10"/>
      <name val="Times New Roman YU"/>
      <family val="1"/>
    </font>
    <font>
      <b/>
      <i/>
      <sz val="14"/>
      <name val="Times New Roman"/>
      <family val="1"/>
    </font>
    <font>
      <sz val="14"/>
      <name val="Times New Roman"/>
      <family val="1"/>
    </font>
    <font>
      <b/>
      <sz val="16"/>
      <name val="Times New Roman"/>
      <family val="1"/>
    </font>
    <font>
      <b/>
      <sz val="18"/>
      <name val="Times New Roman"/>
      <family val="1"/>
    </font>
    <font>
      <sz val="11"/>
      <name val="Arial"/>
      <family val="2"/>
    </font>
    <font>
      <b/>
      <sz val="11"/>
      <name val="Arial"/>
      <family val="2"/>
    </font>
    <font>
      <b/>
      <sz val="13"/>
      <name val="Arial"/>
      <family val="2"/>
    </font>
    <font>
      <sz val="10"/>
      <name val="YuHelvetica"/>
      <family val="0"/>
    </font>
    <font>
      <sz val="11"/>
      <name val="YuHelvetica"/>
      <family val="0"/>
    </font>
    <font>
      <sz val="11"/>
      <color indexed="8"/>
      <name val="YuHelvetica"/>
      <family val="0"/>
    </font>
    <font>
      <sz val="10"/>
      <name val="Tekton YU"/>
      <family val="0"/>
    </font>
    <font>
      <b/>
      <sz val="8"/>
      <name val="Tekton YU"/>
      <family val="0"/>
    </font>
    <font>
      <sz val="8"/>
      <name val="Tekton YU"/>
      <family val="0"/>
    </font>
    <font>
      <b/>
      <i/>
      <sz val="10"/>
      <name val="Arial"/>
      <family val="2"/>
    </font>
    <font>
      <b/>
      <i/>
      <sz val="12"/>
      <name val="Arial"/>
      <family val="2"/>
    </font>
    <font>
      <i/>
      <sz val="12"/>
      <name val="Arial"/>
      <family val="2"/>
    </font>
    <font>
      <sz val="11"/>
      <name val="Lucida Sans Unicod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indexed="13"/>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9"/>
        <bgColor indexed="64"/>
      </patternFill>
    </fill>
    <fill>
      <patternFill patternType="solid">
        <fgColor theme="1" tint="0.15000000596046448"/>
        <bgColor indexed="64"/>
      </patternFill>
    </fill>
    <fill>
      <patternFill patternType="solid">
        <fgColor theme="1" tint="0.15000000596046448"/>
        <bgColor indexed="64"/>
      </patternFill>
    </fill>
    <fill>
      <patternFill patternType="solid">
        <fgColor theme="1" tint="0.15000000596046448"/>
        <bgColor indexed="64"/>
      </patternFill>
    </fill>
    <fill>
      <patternFill patternType="solid">
        <fgColor theme="1" tint="0.15000000596046448"/>
        <bgColor indexed="64"/>
      </patternFill>
    </fill>
  </fills>
  <borders count="1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right style="hair"/>
      <top style="medium">
        <color indexed="8"/>
      </top>
      <bottom style="hair"/>
    </border>
    <border>
      <left style="hair"/>
      <right style="hair"/>
      <top style="hair"/>
      <bottom style="hair"/>
    </border>
    <border>
      <left style="medium"/>
      <right style="hair"/>
      <top style="medium">
        <color indexed="8"/>
      </top>
      <bottom style="hair"/>
    </border>
    <border>
      <left style="medium"/>
      <right style="hair"/>
      <top style="hair"/>
      <bottom style="medium">
        <color indexed="8"/>
      </bottom>
    </border>
    <border>
      <left style="hair"/>
      <right style="hair"/>
      <top style="hair"/>
      <bottom style="medium">
        <color indexed="8"/>
      </bottom>
    </border>
    <border>
      <left style="medium"/>
      <right style="hair"/>
      <top style="hair"/>
      <bottom style="hair"/>
    </border>
    <border>
      <left style="medium">
        <color indexed="8"/>
      </left>
      <right style="hair">
        <color indexed="8"/>
      </right>
      <top style="hair">
        <color indexed="8"/>
      </top>
      <bottom style="hair">
        <color indexed="8"/>
      </bottom>
    </border>
    <border>
      <left style="medium">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right style="hair">
        <color indexed="8"/>
      </right>
      <top style="medium">
        <color indexed="8"/>
      </top>
      <bottom style="hair">
        <color indexed="8"/>
      </bottom>
    </border>
    <border>
      <left>
        <color indexed="63"/>
      </left>
      <right style="hair">
        <color indexed="8"/>
      </right>
      <top style="hair">
        <color indexed="8"/>
      </top>
      <bottom style="hair">
        <color indexed="8"/>
      </bottom>
    </border>
    <border>
      <left style="medium"/>
      <right style="hair"/>
      <top>
        <color indexed="63"/>
      </top>
      <bottom style="hair"/>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right>
        <color indexed="63"/>
      </right>
      <top style="medium"/>
      <bottom style="medium"/>
    </border>
    <border>
      <left style="medium">
        <color indexed="8"/>
      </left>
      <right style="hair">
        <color indexed="8"/>
      </right>
      <top style="medium"/>
      <bottom style="hair">
        <color indexed="8"/>
      </bottom>
    </border>
    <border>
      <left style="hair">
        <color indexed="8"/>
      </left>
      <right style="hair">
        <color indexed="8"/>
      </right>
      <top style="medium"/>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medium">
        <color indexed="8"/>
      </top>
      <bottom style="hair">
        <color indexed="8"/>
      </bottom>
    </border>
    <border>
      <left>
        <color indexed="63"/>
      </left>
      <right style="hair">
        <color indexed="8"/>
      </right>
      <top style="hair">
        <color indexed="8"/>
      </top>
      <bottom style="medium">
        <color indexed="8"/>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medium">
        <color indexed="8"/>
      </left>
      <right style="hair">
        <color indexed="8"/>
      </right>
      <top>
        <color indexed="63"/>
      </top>
      <bottom style="hair">
        <color indexed="8"/>
      </bottom>
    </border>
    <border>
      <left style="medium"/>
      <right>
        <color indexed="63"/>
      </right>
      <top style="medium"/>
      <bottom style="medium">
        <color indexed="8"/>
      </bottom>
    </border>
    <border>
      <left>
        <color indexed="63"/>
      </left>
      <right>
        <color indexed="63"/>
      </right>
      <top style="medium"/>
      <bottom style="medium">
        <color indexed="8"/>
      </bottom>
    </border>
    <border>
      <left style="medium"/>
      <right>
        <color indexed="63"/>
      </right>
      <top style="medium">
        <color indexed="8"/>
      </top>
      <bottom style="medium"/>
    </border>
    <border>
      <left>
        <color indexed="63"/>
      </left>
      <right>
        <color indexed="63"/>
      </right>
      <top style="medium">
        <color indexed="8"/>
      </top>
      <bottom style="medium"/>
    </border>
    <border>
      <left>
        <color indexed="63"/>
      </left>
      <right>
        <color indexed="63"/>
      </right>
      <top>
        <color indexed="63"/>
      </top>
      <bottom style="medium">
        <color indexed="8"/>
      </bottom>
    </border>
    <border>
      <left style="hair"/>
      <right style="hair"/>
      <top>
        <color indexed="63"/>
      </top>
      <bottom style="hair"/>
    </border>
    <border>
      <left style="medium"/>
      <right style="medium"/>
      <top style="medium"/>
      <bottom style="medium"/>
    </border>
    <border>
      <left>
        <color indexed="63"/>
      </left>
      <right>
        <color indexed="63"/>
      </right>
      <top style="medium">
        <color indexed="8"/>
      </top>
      <bottom style="hair">
        <color indexed="8"/>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hair">
        <color indexed="8"/>
      </top>
      <bottom style="hair">
        <color indexed="8"/>
      </bottom>
    </border>
    <border>
      <left style="hair"/>
      <right style="hair"/>
      <top>
        <color indexed="63"/>
      </top>
      <bottom style="medium"/>
    </border>
    <border>
      <left style="medium">
        <color indexed="8"/>
      </left>
      <right>
        <color indexed="63"/>
      </right>
      <top style="medium">
        <color indexed="8"/>
      </top>
      <bottom>
        <color indexed="63"/>
      </bottom>
    </border>
    <border>
      <left style="medium"/>
      <right>
        <color indexed="63"/>
      </right>
      <top style="medium"/>
      <bottom>
        <color indexed="63"/>
      </bottom>
    </border>
    <border>
      <left>
        <color indexed="63"/>
      </left>
      <right>
        <color indexed="63"/>
      </right>
      <top style="medium"/>
      <bottom style="medium"/>
    </border>
    <border>
      <left>
        <color indexed="63"/>
      </left>
      <right style="medium"/>
      <top style="double"/>
      <bottom>
        <color indexed="63"/>
      </bottom>
    </border>
    <border>
      <left>
        <color indexed="63"/>
      </left>
      <right style="medium"/>
      <top>
        <color indexed="63"/>
      </top>
      <bottom>
        <color indexed="63"/>
      </bottom>
    </border>
    <border>
      <left style="hair"/>
      <right style="hair"/>
      <top style="medium"/>
      <bottom>
        <color indexed="63"/>
      </bottom>
    </border>
    <border>
      <left style="hair"/>
      <right style="hair"/>
      <top>
        <color indexed="63"/>
      </top>
      <bottom>
        <color indexed="63"/>
      </bottom>
    </border>
    <border>
      <left style="medium"/>
      <right style="hair"/>
      <top style="medium"/>
      <bottom style="medium"/>
    </border>
    <border>
      <left style="hair"/>
      <right style="hair"/>
      <top style="medium"/>
      <bottom style="medium"/>
    </border>
    <border>
      <left style="medium"/>
      <right style="hair"/>
      <top>
        <color indexed="63"/>
      </top>
      <bottom style="medium"/>
    </border>
    <border>
      <left style="medium"/>
      <right style="hair"/>
      <top style="medium"/>
      <bottom style="hair"/>
    </border>
    <border>
      <left style="medium"/>
      <right>
        <color indexed="63"/>
      </right>
      <top>
        <color indexed="63"/>
      </top>
      <bottom>
        <color indexed="63"/>
      </bottom>
    </border>
    <border>
      <left style="hair"/>
      <right style="hair"/>
      <top style="medium"/>
      <bottom style="hair"/>
    </border>
    <border>
      <left style="medium">
        <color indexed="8"/>
      </left>
      <right>
        <color indexed="63"/>
      </right>
      <top>
        <color indexed="63"/>
      </top>
      <bottom style="hair">
        <color indexed="8"/>
      </bottom>
    </border>
    <border>
      <left style="medium">
        <color indexed="8"/>
      </left>
      <right>
        <color indexed="63"/>
      </right>
      <top style="hair">
        <color indexed="8"/>
      </top>
      <bottom>
        <color indexed="63"/>
      </bottom>
    </border>
    <border>
      <left style="medium">
        <color indexed="8"/>
      </left>
      <right style="hair"/>
      <top style="hair">
        <color indexed="8"/>
      </top>
      <bottom>
        <color indexed="63"/>
      </bottom>
    </border>
    <border>
      <left style="medium">
        <color indexed="8"/>
      </left>
      <right style="hair"/>
      <top>
        <color indexed="63"/>
      </top>
      <bottom style="hair">
        <color indexed="8"/>
      </bottom>
    </border>
    <border>
      <left style="medium"/>
      <right style="hair"/>
      <top style="medium">
        <color indexed="8"/>
      </top>
      <bottom>
        <color indexed="63"/>
      </bottom>
    </border>
    <border>
      <left style="medium"/>
      <right style="hair"/>
      <top>
        <color indexed="63"/>
      </top>
      <bottom style="medium">
        <color indexed="8"/>
      </bottom>
    </border>
    <border>
      <left style="medium">
        <color indexed="8"/>
      </left>
      <right style="hair">
        <color indexed="8"/>
      </right>
      <top>
        <color indexed="63"/>
      </top>
      <bottom>
        <color indexed="63"/>
      </bottom>
    </border>
    <border>
      <left style="thin"/>
      <right style="hair"/>
      <top style="hair"/>
      <bottom style="hair"/>
    </border>
    <border>
      <left style="medium"/>
      <right style="hair"/>
      <top style="hair"/>
      <bottom style="medium"/>
    </border>
    <border>
      <left style="hair"/>
      <right style="hair"/>
      <top style="hair"/>
      <bottom style="medium"/>
    </border>
    <border>
      <left style="thin"/>
      <right style="hair"/>
      <top style="hair"/>
      <bottom>
        <color indexed="63"/>
      </bottom>
    </border>
    <border>
      <left style="hair"/>
      <right style="hair"/>
      <top style="hair"/>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hair"/>
      <top style="medium"/>
      <bottom style="medium"/>
    </border>
    <border>
      <left style="thin"/>
      <right style="hair"/>
      <top style="medium"/>
      <bottom style="hair"/>
    </border>
    <border>
      <left style="thin"/>
      <right style="hair"/>
      <top style="thin"/>
      <bottom style="medium"/>
    </border>
    <border>
      <left style="hair"/>
      <right style="hair"/>
      <top style="thin"/>
      <bottom style="medium"/>
    </border>
    <border>
      <left style="thin"/>
      <right style="hair"/>
      <top style="hair"/>
      <bottom style="medium"/>
    </border>
    <border>
      <left style="thin"/>
      <right style="hair"/>
      <top>
        <color indexed="63"/>
      </top>
      <bottom style="hair"/>
    </border>
    <border>
      <left style="hair">
        <color indexed="8"/>
      </left>
      <right style="hair">
        <color indexed="8"/>
      </right>
      <top>
        <color indexed="63"/>
      </top>
      <bottom style="hair">
        <color indexed="8"/>
      </bottom>
    </border>
    <border>
      <left style="hair">
        <color indexed="8"/>
      </left>
      <right style="hair">
        <color indexed="8"/>
      </right>
      <top>
        <color indexed="63"/>
      </top>
      <bottom>
        <color indexed="63"/>
      </bottom>
    </border>
    <border>
      <left style="medium"/>
      <right style="hair">
        <color indexed="8"/>
      </right>
      <top style="medium"/>
      <bottom style="medium"/>
    </border>
    <border>
      <left style="hair">
        <color indexed="8"/>
      </left>
      <right style="hair">
        <color indexed="8"/>
      </right>
      <top style="medium"/>
      <bottom style="medium"/>
    </border>
    <border>
      <left style="thin"/>
      <right>
        <color indexed="63"/>
      </right>
      <top style="thin"/>
      <bottom>
        <color indexed="63"/>
      </bottom>
    </border>
    <border>
      <left style="hair"/>
      <right style="hair"/>
      <top style="thin"/>
      <bottom style="hair"/>
    </border>
    <border>
      <left style="hair"/>
      <right style="hair"/>
      <top style="hair"/>
      <bottom style="thin"/>
    </border>
    <border>
      <left style="thin"/>
      <right style="hair"/>
      <top style="thin"/>
      <bottom style="hair"/>
    </border>
    <border>
      <left style="thin"/>
      <right style="hair"/>
      <top style="hair"/>
      <bottom style="thin"/>
    </border>
    <border>
      <left style="medium"/>
      <right style="hair"/>
      <top style="hair"/>
      <bottom>
        <color indexed="63"/>
      </bottom>
    </border>
    <border>
      <left style="medium"/>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hair"/>
      <top style="medium"/>
      <bottom>
        <color indexed="63"/>
      </bottom>
    </border>
    <border>
      <left style="medium"/>
      <right style="hair"/>
      <top>
        <color indexed="63"/>
      </top>
      <bottom>
        <color indexed="63"/>
      </bottom>
    </border>
    <border>
      <left>
        <color indexed="63"/>
      </left>
      <right style="hair"/>
      <top style="medium"/>
      <bottom>
        <color indexed="63"/>
      </bottom>
    </border>
    <border>
      <left>
        <color indexed="63"/>
      </left>
      <right style="hair"/>
      <top>
        <color indexed="63"/>
      </top>
      <bottom>
        <color indexed="63"/>
      </bottom>
    </border>
    <border>
      <left>
        <color indexed="63"/>
      </left>
      <right style="hair"/>
      <top>
        <color indexed="63"/>
      </top>
      <bottom style="medium"/>
    </border>
    <border>
      <left style="medium">
        <color indexed="8"/>
      </left>
      <right>
        <color indexed="63"/>
      </right>
      <top>
        <color indexed="63"/>
      </top>
      <bottom style="medium">
        <color indexed="8"/>
      </bottom>
    </border>
    <border>
      <left>
        <color indexed="63"/>
      </left>
      <right style="medium"/>
      <top style="medium"/>
      <bottom>
        <color indexed="63"/>
      </bottom>
    </border>
    <border>
      <left>
        <color indexed="63"/>
      </left>
      <right style="medium"/>
      <top>
        <color indexed="63"/>
      </top>
      <bottom style="medium"/>
    </border>
    <border>
      <left style="medium">
        <color indexed="8"/>
      </left>
      <right style="hair">
        <color indexed="8"/>
      </right>
      <top style="medium">
        <color indexed="8"/>
      </top>
      <bottom>
        <color indexed="63"/>
      </bottom>
    </border>
    <border>
      <left style="hair">
        <color indexed="8"/>
      </left>
      <right style="hair">
        <color indexed="8"/>
      </right>
      <top style="medium">
        <color indexed="8"/>
      </top>
      <bottom>
        <color indexed="63"/>
      </bottom>
    </border>
    <border>
      <left style="medium"/>
      <right style="medium"/>
      <top>
        <color indexed="63"/>
      </top>
      <bottom style="medium"/>
    </border>
    <border>
      <left>
        <color indexed="63"/>
      </left>
      <right style="medium"/>
      <top style="medium"/>
      <bottom style="medium"/>
    </border>
    <border>
      <left>
        <color indexed="63"/>
      </left>
      <right style="medium"/>
      <top style="medium"/>
      <bottom style="medium">
        <color indexed="8"/>
      </bottom>
    </border>
    <border>
      <left style="medium"/>
      <right style="medium"/>
      <top style="double"/>
      <bottom>
        <color indexed="63"/>
      </bottom>
    </border>
    <border>
      <left style="medium"/>
      <right style="medium"/>
      <top>
        <color indexed="63"/>
      </top>
      <bottom style="medium">
        <color indexed="8"/>
      </bottom>
    </border>
    <border>
      <left>
        <color indexed="63"/>
      </left>
      <right>
        <color indexed="63"/>
      </right>
      <top style="medium"/>
      <bottom>
        <color indexed="63"/>
      </bottom>
    </border>
    <border>
      <left>
        <color indexed="63"/>
      </left>
      <right style="medium">
        <color indexed="8"/>
      </right>
      <top>
        <color indexed="63"/>
      </top>
      <bottom>
        <color indexed="63"/>
      </bottom>
    </border>
    <border>
      <left>
        <color indexed="63"/>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style="medium">
        <color indexed="8"/>
      </left>
      <right style="hair"/>
      <top style="medium">
        <color indexed="8"/>
      </top>
      <bottom>
        <color indexed="63"/>
      </bottom>
    </border>
    <border>
      <left style="medium">
        <color indexed="8"/>
      </left>
      <right style="hair"/>
      <top>
        <color indexed="63"/>
      </top>
      <bottom>
        <color indexed="63"/>
      </bottom>
    </border>
    <border>
      <left style="medium">
        <color indexed="8"/>
      </left>
      <right style="hair"/>
      <top>
        <color indexed="63"/>
      </top>
      <bottom style="medium">
        <color indexed="8"/>
      </bottom>
    </border>
    <border>
      <left style="thin"/>
      <right style="hair"/>
      <top>
        <color indexed="63"/>
      </top>
      <bottom>
        <color indexed="63"/>
      </bottom>
    </border>
    <border>
      <left style="thin"/>
      <right style="hair"/>
      <top>
        <color indexed="63"/>
      </top>
      <bottom style="medium"/>
    </border>
    <border>
      <left style="thin">
        <color indexed="8"/>
      </left>
      <right style="medium">
        <color indexed="8"/>
      </right>
      <top style="medium">
        <color indexed="8"/>
      </top>
      <bottom style="medium">
        <color indexed="8"/>
      </bottom>
    </border>
    <border>
      <left style="hair"/>
      <right style="medium">
        <color indexed="8"/>
      </right>
      <top style="medium">
        <color indexed="8"/>
      </top>
      <bottom style="hair"/>
    </border>
    <border>
      <left style="hair"/>
      <right style="medium">
        <color indexed="8"/>
      </right>
      <top style="hair"/>
      <bottom style="hair"/>
    </border>
    <border>
      <left style="hair">
        <color indexed="8"/>
      </left>
      <right style="medium">
        <color indexed="8"/>
      </right>
      <top style="medium"/>
      <bottom style="hair">
        <color indexed="8"/>
      </bottom>
    </border>
    <border>
      <left style="hair">
        <color indexed="8"/>
      </left>
      <right style="medium">
        <color indexed="8"/>
      </right>
      <top style="hair">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medium">
        <color indexed="8"/>
      </right>
      <top style="medium">
        <color indexed="8"/>
      </top>
      <bottom style="hair">
        <color indexed="8"/>
      </bottom>
    </border>
    <border>
      <left style="hair">
        <color indexed="8"/>
      </left>
      <right style="medium">
        <color indexed="8"/>
      </right>
      <top style="medium">
        <color indexed="8"/>
      </top>
      <bottom style="medium">
        <color indexed="8"/>
      </bottom>
    </border>
    <border>
      <left style="hair">
        <color indexed="8"/>
      </left>
      <right style="medium"/>
      <top style="medium">
        <color indexed="8"/>
      </top>
      <bottom style="hair">
        <color indexed="8"/>
      </bottom>
    </border>
    <border>
      <left style="hair">
        <color indexed="8"/>
      </left>
      <right style="medium"/>
      <top style="hair">
        <color indexed="8"/>
      </top>
      <bottom style="hair">
        <color indexed="8"/>
      </bottom>
    </border>
    <border>
      <left style="hair">
        <color indexed="8"/>
      </left>
      <right style="medium"/>
      <top style="hair">
        <color indexed="8"/>
      </top>
      <bottom>
        <color indexed="63"/>
      </bottom>
    </border>
    <border>
      <left>
        <color indexed="63"/>
      </left>
      <right style="medium"/>
      <top style="medium">
        <color indexed="8"/>
      </top>
      <bottom style="medium"/>
    </border>
    <border>
      <left style="hair"/>
      <right style="medium">
        <color indexed="8"/>
      </right>
      <top style="hair"/>
      <bottom style="medium">
        <color indexed="8"/>
      </bottom>
    </border>
    <border>
      <left style="hair"/>
      <right style="medium">
        <color indexed="8"/>
      </right>
      <top>
        <color indexed="63"/>
      </top>
      <bottom style="hair"/>
    </border>
    <border>
      <left style="hair">
        <color indexed="8"/>
      </left>
      <right style="medium">
        <color indexed="8"/>
      </right>
      <top>
        <color indexed="63"/>
      </top>
      <bottom style="hair">
        <color indexed="8"/>
      </bottom>
    </border>
    <border>
      <left style="hair"/>
      <right style="medium"/>
      <top style="hair"/>
      <bottom style="hair"/>
    </border>
    <border>
      <left style="hair"/>
      <right style="medium"/>
      <top style="hair"/>
      <bottom style="medium"/>
    </border>
    <border>
      <left style="hair">
        <color indexed="8"/>
      </left>
      <right>
        <color indexed="63"/>
      </right>
      <top style="medium"/>
      <bottom style="medium"/>
    </border>
    <border>
      <left style="hair"/>
      <right style="medium">
        <color indexed="8"/>
      </right>
      <top>
        <color indexed="63"/>
      </top>
      <bottom>
        <color indexed="63"/>
      </bottom>
    </border>
    <border>
      <left style="hair"/>
      <right style="medium"/>
      <top style="medium"/>
      <bottom style="medium"/>
    </border>
    <border>
      <left style="hair"/>
      <right style="medium">
        <color indexed="8"/>
      </right>
      <top style="medium"/>
      <bottom style="medium"/>
    </border>
    <border>
      <left style="hair"/>
      <right style="medium">
        <color indexed="8"/>
      </right>
      <top style="medium"/>
      <bottom style="hair"/>
    </border>
    <border>
      <left style="hair"/>
      <right style="medium">
        <color indexed="8"/>
      </right>
      <top style="hair"/>
      <bottom>
        <color indexed="63"/>
      </bottom>
    </border>
    <border>
      <left style="hair"/>
      <right style="hair"/>
      <top style="hair">
        <color indexed="8"/>
      </top>
      <bottom style="medium"/>
    </border>
    <border>
      <left style="hair"/>
      <right style="medium">
        <color indexed="8"/>
      </right>
      <top style="hair"/>
      <bottom style="mediu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style="hair"/>
      <right style="thin"/>
      <top style="thin"/>
      <bottom style="hair"/>
    </border>
    <border>
      <left style="hair"/>
      <right style="thin"/>
      <top style="hair"/>
      <bottom style="hair"/>
    </border>
    <border>
      <left style="hair"/>
      <right style="thin"/>
      <top style="hair"/>
      <bottom style="thin"/>
    </border>
    <border>
      <left style="hair"/>
      <right style="thin"/>
      <top>
        <color indexed="63"/>
      </top>
      <bottom style="hair"/>
    </border>
    <border>
      <left style="hair"/>
      <right style="medium"/>
      <top style="hair"/>
      <bottom>
        <color indexed="63"/>
      </bottom>
    </border>
    <border>
      <left style="hair"/>
      <right style="medium"/>
      <top>
        <color indexed="63"/>
      </top>
      <bottom style="hair"/>
    </border>
    <border>
      <left style="hair"/>
      <right style="medium"/>
      <top style="medium"/>
      <bottom style="hair"/>
    </border>
    <border>
      <left>
        <color indexed="63"/>
      </left>
      <right style="medium">
        <color indexed="8"/>
      </right>
      <top style="medium">
        <color indexed="8"/>
      </top>
      <bottom style="medium"/>
    </border>
    <border>
      <left style="hair"/>
      <right style="medium"/>
      <top style="medium"/>
      <bottom>
        <color indexed="63"/>
      </bottom>
    </border>
    <border>
      <left style="hair"/>
      <right style="medium"/>
      <top>
        <color indexed="63"/>
      </top>
      <bottom>
        <color indexed="63"/>
      </bottom>
    </border>
    <border>
      <left style="hair"/>
      <right style="medium"/>
      <top>
        <color indexed="63"/>
      </top>
      <bottom style="medium"/>
    </border>
    <border>
      <left>
        <color indexed="63"/>
      </left>
      <right style="medium">
        <color indexed="8"/>
      </right>
      <top>
        <color indexed="63"/>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ill="0" applyBorder="0" applyAlignment="0" applyProtection="0"/>
    <xf numFmtId="41" fontId="0" fillId="0" borderId="0" applyFill="0" applyBorder="0" applyAlignment="0" applyProtection="0"/>
    <xf numFmtId="3" fontId="0" fillId="0" borderId="0">
      <alignment/>
      <protection/>
    </xf>
    <xf numFmtId="44" fontId="0" fillId="0" borderId="0" applyFill="0" applyBorder="0" applyAlignment="0" applyProtection="0"/>
    <xf numFmtId="42" fontId="0" fillId="0" borderId="0" applyFill="0" applyBorder="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6" fillId="0" borderId="0">
      <alignment/>
      <protection/>
    </xf>
    <xf numFmtId="0" fontId="0" fillId="0" borderId="0">
      <alignment/>
      <protection/>
    </xf>
    <xf numFmtId="0" fontId="0" fillId="32" borderId="7" applyNumberFormat="0" applyFont="0" applyAlignment="0" applyProtection="0"/>
    <xf numFmtId="0" fontId="85" fillId="27" borderId="8" applyNumberFormat="0" applyAlignment="0" applyProtection="0"/>
    <xf numFmtId="9" fontId="0" fillId="0" borderId="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927">
    <xf numFmtId="0" fontId="0" fillId="0" borderId="0" xfId="0" applyAlignment="1">
      <alignment/>
    </xf>
    <xf numFmtId="0" fontId="1" fillId="0" borderId="0" xfId="0" applyFont="1" applyAlignment="1">
      <alignment/>
    </xf>
    <xf numFmtId="0" fontId="1" fillId="0" borderId="0" xfId="0" applyFont="1" applyFill="1" applyAlignment="1">
      <alignment/>
    </xf>
    <xf numFmtId="0" fontId="1" fillId="0" borderId="10" xfId="0" applyFont="1" applyBorder="1" applyAlignment="1">
      <alignment horizontal="justify" wrapText="1"/>
    </xf>
    <xf numFmtId="0" fontId="8" fillId="0" borderId="0" xfId="0" applyFont="1" applyAlignment="1">
      <alignment/>
    </xf>
    <xf numFmtId="0" fontId="3" fillId="0" borderId="10" xfId="0" applyFont="1" applyFill="1" applyBorder="1" applyAlignment="1">
      <alignment vertical="top" wrapText="1"/>
    </xf>
    <xf numFmtId="0" fontId="3" fillId="0" borderId="11" xfId="0" applyFont="1" applyFill="1" applyBorder="1" applyAlignment="1">
      <alignment vertical="top" wrapText="1"/>
    </xf>
    <xf numFmtId="4" fontId="1" fillId="0" borderId="10" xfId="0" applyNumberFormat="1" applyFont="1" applyFill="1" applyBorder="1" applyAlignment="1">
      <alignment horizontal="right"/>
    </xf>
    <xf numFmtId="0" fontId="11" fillId="0" borderId="0" xfId="0" applyFont="1" applyAlignment="1">
      <alignment horizontal="center"/>
    </xf>
    <xf numFmtId="0" fontId="1" fillId="0" borderId="0" xfId="0" applyFont="1" applyAlignment="1">
      <alignment vertical="top" wrapText="1"/>
    </xf>
    <xf numFmtId="4" fontId="1" fillId="0" borderId="0" xfId="0" applyNumberFormat="1" applyFont="1" applyAlignment="1">
      <alignment horizontal="right"/>
    </xf>
    <xf numFmtId="0" fontId="11" fillId="33" borderId="12" xfId="0" applyFont="1" applyFill="1" applyBorder="1" applyAlignment="1">
      <alignment horizontal="center"/>
    </xf>
    <xf numFmtId="0" fontId="3" fillId="33" borderId="13" xfId="0" applyFont="1" applyFill="1" applyBorder="1" applyAlignment="1">
      <alignment vertical="top" wrapText="1"/>
    </xf>
    <xf numFmtId="0" fontId="12" fillId="33" borderId="13" xfId="0" applyFont="1" applyFill="1" applyBorder="1" applyAlignment="1">
      <alignment horizontal="center"/>
    </xf>
    <xf numFmtId="4" fontId="3" fillId="33" borderId="13" xfId="0" applyNumberFormat="1" applyFont="1" applyFill="1" applyBorder="1" applyAlignment="1">
      <alignment horizontal="right"/>
    </xf>
    <xf numFmtId="4" fontId="1" fillId="33" borderId="13" xfId="0" applyNumberFormat="1" applyFont="1" applyFill="1" applyBorder="1" applyAlignment="1">
      <alignment horizontal="right"/>
    </xf>
    <xf numFmtId="0" fontId="11" fillId="0" borderId="13" xfId="0" applyFont="1" applyBorder="1" applyAlignment="1">
      <alignment horizontal="center"/>
    </xf>
    <xf numFmtId="4" fontId="1" fillId="0" borderId="13" xfId="0" applyNumberFormat="1" applyFont="1" applyBorder="1" applyAlignment="1">
      <alignment horizontal="right"/>
    </xf>
    <xf numFmtId="0" fontId="10" fillId="0" borderId="14" xfId="0" applyFont="1" applyBorder="1" applyAlignment="1">
      <alignment horizontal="justify" vertical="top" wrapText="1"/>
    </xf>
    <xf numFmtId="4" fontId="10" fillId="0" borderId="14" xfId="0" applyNumberFormat="1" applyFont="1" applyBorder="1" applyAlignment="1">
      <alignment horizontal="right" wrapText="1"/>
    </xf>
    <xf numFmtId="0" fontId="10" fillId="0" borderId="15" xfId="0" applyFont="1" applyBorder="1" applyAlignment="1">
      <alignment horizontal="justify" vertical="top" wrapText="1"/>
    </xf>
    <xf numFmtId="4" fontId="10" fillId="0" borderId="15" xfId="0" applyNumberFormat="1" applyFont="1" applyBorder="1" applyAlignment="1">
      <alignment horizontal="right" wrapText="1"/>
    </xf>
    <xf numFmtId="0" fontId="10" fillId="0" borderId="15" xfId="0" applyFont="1" applyBorder="1" applyAlignment="1">
      <alignment horizontal="justify" vertical="top" wrapText="1"/>
    </xf>
    <xf numFmtId="0" fontId="11" fillId="0" borderId="12" xfId="0" applyFont="1" applyBorder="1" applyAlignment="1">
      <alignment horizontal="center"/>
    </xf>
    <xf numFmtId="0" fontId="3" fillId="0" borderId="13" xfId="0" applyFont="1" applyBorder="1" applyAlignment="1">
      <alignment vertical="top" wrapText="1"/>
    </xf>
    <xf numFmtId="0" fontId="12" fillId="0" borderId="13" xfId="0" applyFont="1" applyBorder="1" applyAlignment="1">
      <alignment horizontal="center"/>
    </xf>
    <xf numFmtId="4" fontId="3" fillId="0" borderId="13" xfId="0" applyNumberFormat="1" applyFont="1" applyBorder="1" applyAlignment="1">
      <alignment horizontal="right"/>
    </xf>
    <xf numFmtId="0" fontId="13" fillId="0" borderId="16" xfId="0" applyFont="1" applyBorder="1" applyAlignment="1">
      <alignment horizontal="center" vertical="top" wrapText="1"/>
    </xf>
    <xf numFmtId="0" fontId="13" fillId="0" borderId="17" xfId="0" applyFont="1" applyBorder="1" applyAlignment="1">
      <alignment horizontal="center" vertical="top" wrapText="1"/>
    </xf>
    <xf numFmtId="0" fontId="10" fillId="0" borderId="18" xfId="0" applyFont="1" applyBorder="1" applyAlignment="1">
      <alignment horizontal="justify" vertical="top" wrapText="1"/>
    </xf>
    <xf numFmtId="0" fontId="3" fillId="33" borderId="13" xfId="0" applyFont="1" applyFill="1" applyBorder="1" applyAlignment="1">
      <alignment vertical="center" wrapText="1"/>
    </xf>
    <xf numFmtId="0" fontId="11" fillId="33" borderId="13" xfId="0" applyFont="1" applyFill="1" applyBorder="1" applyAlignment="1">
      <alignment horizontal="center"/>
    </xf>
    <xf numFmtId="0" fontId="10" fillId="0" borderId="14" xfId="0" applyFont="1" applyBorder="1" applyAlignment="1">
      <alignment horizontal="center" wrapText="1"/>
    </xf>
    <xf numFmtId="4" fontId="10" fillId="0" borderId="14" xfId="0" applyNumberFormat="1" applyFont="1" applyBorder="1" applyAlignment="1">
      <alignment horizontal="center" wrapText="1"/>
    </xf>
    <xf numFmtId="0" fontId="13" fillId="0" borderId="19" xfId="0" applyFont="1" applyBorder="1" applyAlignment="1">
      <alignment horizontal="center" vertical="top" wrapText="1"/>
    </xf>
    <xf numFmtId="0" fontId="10" fillId="0" borderId="15" xfId="0" applyFont="1" applyBorder="1" applyAlignment="1">
      <alignment horizontal="center" wrapText="1"/>
    </xf>
    <xf numFmtId="4" fontId="10" fillId="0" borderId="15" xfId="0" applyNumberFormat="1" applyFont="1" applyBorder="1" applyAlignment="1">
      <alignment horizontal="center" wrapText="1"/>
    </xf>
    <xf numFmtId="0" fontId="10" fillId="0" borderId="18" xfId="0" applyFont="1" applyBorder="1" applyAlignment="1">
      <alignment horizontal="center" wrapText="1"/>
    </xf>
    <xf numFmtId="4" fontId="10" fillId="0" borderId="18" xfId="0" applyNumberFormat="1" applyFont="1" applyBorder="1" applyAlignment="1">
      <alignment horizontal="center" wrapText="1"/>
    </xf>
    <xf numFmtId="0" fontId="3" fillId="0" borderId="13" xfId="0" applyFont="1" applyBorder="1" applyAlignment="1">
      <alignment horizontal="center" wrapText="1"/>
    </xf>
    <xf numFmtId="0" fontId="12" fillId="33" borderId="12" xfId="0" applyFont="1" applyFill="1" applyBorder="1" applyAlignment="1">
      <alignment horizontal="center"/>
    </xf>
    <xf numFmtId="0" fontId="11" fillId="0" borderId="13" xfId="0" applyFont="1" applyFill="1" applyBorder="1" applyAlignment="1">
      <alignment horizontal="center"/>
    </xf>
    <xf numFmtId="0" fontId="3" fillId="0" borderId="13" xfId="0" applyFont="1" applyFill="1" applyBorder="1" applyAlignment="1">
      <alignment horizontal="center" wrapText="1"/>
    </xf>
    <xf numFmtId="0" fontId="12" fillId="0" borderId="13" xfId="0" applyFont="1" applyFill="1" applyBorder="1" applyAlignment="1">
      <alignment horizontal="center"/>
    </xf>
    <xf numFmtId="4" fontId="3" fillId="0" borderId="13" xfId="0" applyNumberFormat="1" applyFont="1" applyFill="1" applyBorder="1" applyAlignment="1">
      <alignment horizontal="right"/>
    </xf>
    <xf numFmtId="4" fontId="1" fillId="0" borderId="13" xfId="0" applyNumberFormat="1" applyFont="1" applyFill="1" applyBorder="1" applyAlignment="1">
      <alignment horizontal="right"/>
    </xf>
    <xf numFmtId="0" fontId="11" fillId="0" borderId="12" xfId="0" applyFont="1" applyFill="1" applyBorder="1" applyAlignment="1">
      <alignment horizontal="center"/>
    </xf>
    <xf numFmtId="0" fontId="3" fillId="0" borderId="13" xfId="0" applyFont="1" applyFill="1" applyBorder="1" applyAlignment="1">
      <alignment vertical="top" wrapText="1"/>
    </xf>
    <xf numFmtId="0" fontId="11" fillId="0" borderId="0" xfId="0" applyFont="1" applyFill="1" applyBorder="1" applyAlignment="1">
      <alignment horizontal="center"/>
    </xf>
    <xf numFmtId="0" fontId="3" fillId="0" borderId="0" xfId="0" applyFont="1" applyFill="1" applyBorder="1" applyAlignment="1">
      <alignment vertical="top" wrapText="1"/>
    </xf>
    <xf numFmtId="4" fontId="1" fillId="0" borderId="0" xfId="0" applyNumberFormat="1" applyFont="1" applyFill="1" applyBorder="1" applyAlignment="1">
      <alignment horizontal="right"/>
    </xf>
    <xf numFmtId="4" fontId="3" fillId="0" borderId="0" xfId="0" applyNumberFormat="1" applyFont="1" applyFill="1" applyBorder="1" applyAlignment="1">
      <alignment horizontal="right"/>
    </xf>
    <xf numFmtId="0" fontId="10" fillId="0" borderId="15" xfId="0" applyFont="1" applyFill="1" applyBorder="1" applyAlignment="1">
      <alignment horizontal="justify" vertical="top" wrapText="1"/>
    </xf>
    <xf numFmtId="0" fontId="11" fillId="0" borderId="20" xfId="0" applyFont="1" applyFill="1" applyBorder="1" applyAlignment="1">
      <alignment horizontal="center" vertical="top"/>
    </xf>
    <xf numFmtId="0" fontId="11" fillId="0" borderId="10" xfId="0" applyFont="1" applyFill="1" applyBorder="1" applyAlignment="1">
      <alignment horizontal="center"/>
    </xf>
    <xf numFmtId="0" fontId="11" fillId="0" borderId="21" xfId="0" applyFont="1" applyFill="1" applyBorder="1" applyAlignment="1">
      <alignment horizontal="center" vertical="top"/>
    </xf>
    <xf numFmtId="0" fontId="3" fillId="0" borderId="22" xfId="0" applyFont="1" applyFill="1" applyBorder="1" applyAlignment="1">
      <alignment vertical="top" wrapText="1"/>
    </xf>
    <xf numFmtId="0" fontId="11" fillId="0" borderId="22" xfId="0" applyFont="1" applyFill="1" applyBorder="1" applyAlignment="1">
      <alignment horizontal="center"/>
    </xf>
    <xf numFmtId="4" fontId="1" fillId="0" borderId="22" xfId="0" applyNumberFormat="1" applyFont="1" applyFill="1" applyBorder="1" applyAlignment="1">
      <alignment horizontal="right"/>
    </xf>
    <xf numFmtId="0" fontId="11" fillId="34" borderId="12" xfId="0" applyFont="1" applyFill="1" applyBorder="1" applyAlignment="1">
      <alignment horizontal="center"/>
    </xf>
    <xf numFmtId="0" fontId="3" fillId="34" borderId="13" xfId="0" applyFont="1" applyFill="1" applyBorder="1" applyAlignment="1">
      <alignment vertical="top" wrapText="1"/>
    </xf>
    <xf numFmtId="0" fontId="12" fillId="34" borderId="13" xfId="0" applyFont="1" applyFill="1" applyBorder="1" applyAlignment="1">
      <alignment horizontal="center"/>
    </xf>
    <xf numFmtId="4" fontId="3" fillId="34" borderId="13" xfId="0" applyNumberFormat="1" applyFont="1" applyFill="1" applyBorder="1" applyAlignment="1">
      <alignment horizontal="right"/>
    </xf>
    <xf numFmtId="0" fontId="8" fillId="0" borderId="0" xfId="0" applyFont="1" applyFill="1" applyAlignment="1">
      <alignment/>
    </xf>
    <xf numFmtId="49" fontId="11" fillId="0" borderId="23" xfId="0" applyNumberFormat="1" applyFont="1" applyFill="1" applyBorder="1" applyAlignment="1">
      <alignment horizontal="center" vertical="top"/>
    </xf>
    <xf numFmtId="0" fontId="11" fillId="0" borderId="24" xfId="0" applyFont="1" applyFill="1" applyBorder="1" applyAlignment="1">
      <alignment horizontal="center"/>
    </xf>
    <xf numFmtId="4" fontId="1" fillId="0" borderId="24" xfId="0" applyNumberFormat="1" applyFont="1" applyFill="1" applyBorder="1" applyAlignment="1">
      <alignment horizontal="right"/>
    </xf>
    <xf numFmtId="49" fontId="11" fillId="0" borderId="20" xfId="0" applyNumberFormat="1" applyFont="1" applyFill="1" applyBorder="1" applyAlignment="1">
      <alignment horizontal="center" vertical="top"/>
    </xf>
    <xf numFmtId="49" fontId="11" fillId="0" borderId="25" xfId="0" applyNumberFormat="1" applyFont="1" applyFill="1" applyBorder="1" applyAlignment="1">
      <alignment horizontal="center" vertical="top"/>
    </xf>
    <xf numFmtId="0" fontId="11" fillId="0" borderId="11" xfId="0" applyFont="1" applyFill="1" applyBorder="1" applyAlignment="1">
      <alignment horizontal="center"/>
    </xf>
    <xf numFmtId="4" fontId="1" fillId="0" borderId="11" xfId="0" applyNumberFormat="1" applyFont="1" applyFill="1" applyBorder="1" applyAlignment="1">
      <alignment horizontal="right"/>
    </xf>
    <xf numFmtId="0" fontId="12" fillId="33" borderId="12" xfId="0" applyFont="1" applyFill="1" applyBorder="1" applyAlignment="1">
      <alignment horizontal="center" vertical="center"/>
    </xf>
    <xf numFmtId="0" fontId="11" fillId="0" borderId="26" xfId="0" applyFont="1" applyFill="1" applyBorder="1" applyAlignment="1">
      <alignment horizontal="center"/>
    </xf>
    <xf numFmtId="0" fontId="11" fillId="0" borderId="23" xfId="0" applyFont="1" applyFill="1" applyBorder="1" applyAlignment="1">
      <alignment horizontal="center" vertical="top"/>
    </xf>
    <xf numFmtId="0" fontId="11" fillId="0" borderId="25" xfId="0" applyFont="1" applyFill="1" applyBorder="1" applyAlignment="1">
      <alignment horizontal="center" vertical="top"/>
    </xf>
    <xf numFmtId="0" fontId="3" fillId="0" borderId="0" xfId="0" applyFont="1" applyFill="1" applyBorder="1" applyAlignment="1">
      <alignment horizontal="center" wrapText="1"/>
    </xf>
    <xf numFmtId="0" fontId="12" fillId="0" borderId="0" xfId="0" applyFont="1" applyFill="1" applyBorder="1" applyAlignment="1">
      <alignment horizontal="center"/>
    </xf>
    <xf numFmtId="0" fontId="16" fillId="0" borderId="15" xfId="0" applyFont="1" applyBorder="1" applyAlignment="1">
      <alignment horizontal="center" vertical="top" wrapText="1"/>
    </xf>
    <xf numFmtId="0" fontId="11" fillId="0" borderId="27" xfId="0" applyFont="1" applyFill="1" applyBorder="1" applyAlignment="1">
      <alignment horizontal="center" vertical="top"/>
    </xf>
    <xf numFmtId="0" fontId="10" fillId="0" borderId="16" xfId="0" applyFont="1" applyBorder="1" applyAlignment="1">
      <alignment horizontal="center" vertical="top" wrapText="1"/>
    </xf>
    <xf numFmtId="0" fontId="10" fillId="0" borderId="19" xfId="0" applyFont="1" applyBorder="1" applyAlignment="1">
      <alignment horizontal="center" vertical="top" wrapText="1"/>
    </xf>
    <xf numFmtId="0" fontId="10" fillId="0" borderId="28" xfId="0" applyFont="1" applyBorder="1" applyAlignment="1">
      <alignment horizontal="center" vertical="top" wrapText="1"/>
    </xf>
    <xf numFmtId="0" fontId="10" fillId="0" borderId="29" xfId="0" applyFont="1" applyBorder="1" applyAlignment="1">
      <alignment horizontal="center" vertical="top" wrapText="1"/>
    </xf>
    <xf numFmtId="0" fontId="10" fillId="0" borderId="17" xfId="0" applyFont="1" applyBorder="1" applyAlignment="1">
      <alignment horizontal="center" vertical="top" wrapText="1"/>
    </xf>
    <xf numFmtId="0" fontId="10" fillId="0" borderId="30" xfId="0" applyFont="1" applyBorder="1" applyAlignment="1">
      <alignment horizontal="center" vertical="top" wrapText="1"/>
    </xf>
    <xf numFmtId="0" fontId="20" fillId="33" borderId="31" xfId="0" applyFont="1" applyFill="1" applyBorder="1" applyAlignment="1">
      <alignment horizontal="center" vertical="center" textRotation="90" wrapText="1"/>
    </xf>
    <xf numFmtId="0" fontId="20" fillId="33" borderId="32" xfId="0" applyFont="1" applyFill="1" applyBorder="1" applyAlignment="1">
      <alignment horizontal="center" vertical="center" wrapText="1"/>
    </xf>
    <xf numFmtId="0" fontId="20" fillId="33" borderId="32" xfId="0" applyFont="1" applyFill="1" applyBorder="1" applyAlignment="1">
      <alignment horizontal="center" vertical="center" textRotation="90" wrapText="1"/>
    </xf>
    <xf numFmtId="4" fontId="20" fillId="33" borderId="32" xfId="0" applyNumberFormat="1" applyFont="1" applyFill="1" applyBorder="1" applyAlignment="1">
      <alignment horizontal="center" vertical="center" wrapText="1"/>
    </xf>
    <xf numFmtId="190" fontId="0" fillId="0" borderId="23" xfId="0" applyNumberFormat="1" applyFont="1" applyBorder="1" applyAlignment="1">
      <alignment horizontal="center" vertical="top"/>
    </xf>
    <xf numFmtId="0" fontId="2" fillId="0" borderId="24" xfId="0" applyFont="1" applyFill="1" applyBorder="1" applyAlignment="1">
      <alignment horizontal="center" vertical="center" wrapText="1"/>
    </xf>
    <xf numFmtId="4" fontId="0" fillId="0" borderId="24" xfId="0" applyNumberFormat="1" applyFont="1" applyBorder="1" applyAlignment="1">
      <alignment horizontal="center" vertical="center"/>
    </xf>
    <xf numFmtId="190" fontId="0" fillId="0" borderId="20" xfId="0" applyNumberFormat="1" applyFont="1" applyBorder="1" applyAlignment="1">
      <alignment horizontal="center" vertical="top"/>
    </xf>
    <xf numFmtId="0" fontId="2" fillId="0" borderId="10" xfId="0" applyFont="1" applyFill="1" applyBorder="1" applyAlignment="1">
      <alignment horizontal="center" vertical="center" wrapText="1"/>
    </xf>
    <xf numFmtId="4" fontId="0" fillId="0" borderId="10" xfId="0" applyNumberFormat="1" applyFont="1" applyBorder="1" applyAlignment="1">
      <alignment horizontal="center" vertical="center"/>
    </xf>
    <xf numFmtId="190" fontId="0" fillId="0" borderId="21" xfId="0" applyNumberFormat="1" applyFont="1" applyBorder="1" applyAlignment="1">
      <alignment horizontal="center" vertical="top"/>
    </xf>
    <xf numFmtId="0" fontId="0" fillId="0" borderId="10" xfId="0" applyFont="1" applyBorder="1" applyAlignment="1">
      <alignment horizontal="center"/>
    </xf>
    <xf numFmtId="4" fontId="0" fillId="0" borderId="10" xfId="0" applyNumberFormat="1" applyFont="1" applyBorder="1" applyAlignment="1">
      <alignment horizontal="center"/>
    </xf>
    <xf numFmtId="0" fontId="1" fillId="0" borderId="0" xfId="0" applyFont="1" applyAlignment="1">
      <alignment/>
    </xf>
    <xf numFmtId="4" fontId="0" fillId="0" borderId="22" xfId="0" applyNumberFormat="1" applyFont="1" applyBorder="1" applyAlignment="1">
      <alignment horizontal="center"/>
    </xf>
    <xf numFmtId="0" fontId="0" fillId="0" borderId="22" xfId="0" applyFont="1" applyBorder="1" applyAlignment="1">
      <alignment horizontal="center"/>
    </xf>
    <xf numFmtId="4" fontId="0" fillId="0" borderId="22" xfId="0" applyNumberFormat="1" applyFont="1" applyBorder="1" applyAlignment="1">
      <alignment horizontal="center" vertical="center"/>
    </xf>
    <xf numFmtId="190" fontId="0" fillId="0" borderId="25" xfId="0" applyNumberFormat="1" applyFont="1" applyBorder="1" applyAlignment="1">
      <alignment horizontal="center" vertical="top"/>
    </xf>
    <xf numFmtId="0" fontId="0" fillId="0" borderId="11" xfId="0" applyFont="1" applyBorder="1" applyAlignment="1">
      <alignment horizontal="center"/>
    </xf>
    <xf numFmtId="4" fontId="0" fillId="0" borderId="11" xfId="0" applyNumberFormat="1" applyFont="1" applyBorder="1" applyAlignment="1">
      <alignment horizontal="center"/>
    </xf>
    <xf numFmtId="0" fontId="20" fillId="35" borderId="33" xfId="0" applyFont="1" applyFill="1" applyBorder="1" applyAlignment="1">
      <alignment horizontal="center" vertical="top" wrapText="1"/>
    </xf>
    <xf numFmtId="49" fontId="1" fillId="0" borderId="34" xfId="0" applyNumberFormat="1" applyFont="1" applyBorder="1" applyAlignment="1">
      <alignment horizontal="center" vertical="center" wrapText="1"/>
    </xf>
    <xf numFmtId="0" fontId="10" fillId="0" borderId="35" xfId="0" applyFont="1" applyBorder="1" applyAlignment="1">
      <alignment horizontal="justify" vertical="top" wrapText="1"/>
    </xf>
    <xf numFmtId="0" fontId="2" fillId="0" borderId="35" xfId="0" applyFont="1" applyFill="1" applyBorder="1" applyAlignment="1">
      <alignment horizontal="center" vertical="center" wrapText="1"/>
    </xf>
    <xf numFmtId="191" fontId="23" fillId="0" borderId="35" xfId="42" applyNumberFormat="1" applyFont="1" applyFill="1" applyBorder="1" applyAlignment="1" applyProtection="1">
      <alignment horizontal="right" vertical="center" wrapText="1"/>
      <protection/>
    </xf>
    <xf numFmtId="49" fontId="1" fillId="0" borderId="20" xfId="0" applyNumberFormat="1" applyFont="1" applyBorder="1" applyAlignment="1">
      <alignment horizontal="center" vertical="center" wrapText="1"/>
    </xf>
    <xf numFmtId="0" fontId="10" fillId="0" borderId="10" xfId="0" applyFont="1" applyBorder="1" applyAlignment="1">
      <alignment horizontal="justify" vertical="top" wrapText="1"/>
    </xf>
    <xf numFmtId="43" fontId="0" fillId="0" borderId="10" xfId="42" applyFont="1" applyFill="1" applyBorder="1" applyAlignment="1" applyProtection="1">
      <alignment horizontal="right" vertical="center" wrapText="1"/>
      <protection/>
    </xf>
    <xf numFmtId="43" fontId="0" fillId="0" borderId="10" xfId="42" applyFont="1" applyFill="1" applyBorder="1" applyAlignment="1" applyProtection="1">
      <alignment horizontal="right" wrapText="1"/>
      <protection/>
    </xf>
    <xf numFmtId="49" fontId="1" fillId="0" borderId="25" xfId="0" applyNumberFormat="1" applyFont="1" applyBorder="1" applyAlignment="1">
      <alignment horizontal="center" vertical="center" wrapText="1"/>
    </xf>
    <xf numFmtId="0" fontId="10" fillId="0" borderId="11" xfId="0" applyFont="1" applyBorder="1" applyAlignment="1">
      <alignment horizontal="justify" vertical="top" wrapText="1"/>
    </xf>
    <xf numFmtId="0" fontId="2" fillId="0" borderId="11" xfId="0" applyFont="1" applyFill="1" applyBorder="1" applyAlignment="1">
      <alignment horizontal="center" vertical="center" wrapText="1"/>
    </xf>
    <xf numFmtId="43" fontId="0" fillId="0" borderId="11" xfId="42" applyFont="1" applyFill="1" applyBorder="1" applyAlignment="1" applyProtection="1">
      <alignment horizontal="right" vertical="center" wrapText="1"/>
      <protection/>
    </xf>
    <xf numFmtId="49" fontId="1" fillId="0" borderId="23" xfId="0" applyNumberFormat="1" applyFont="1" applyBorder="1" applyAlignment="1">
      <alignment horizontal="center" vertical="center" wrapText="1"/>
    </xf>
    <xf numFmtId="0" fontId="1" fillId="0" borderId="24" xfId="0" applyFont="1" applyBorder="1" applyAlignment="1">
      <alignment horizontal="justify" vertical="center" wrapText="1"/>
    </xf>
    <xf numFmtId="191" fontId="23" fillId="0" borderId="24" xfId="42" applyNumberFormat="1" applyFont="1" applyFill="1" applyBorder="1" applyAlignment="1" applyProtection="1">
      <alignment horizontal="right" vertical="center" wrapText="1"/>
      <protection/>
    </xf>
    <xf numFmtId="49" fontId="1" fillId="0" borderId="29" xfId="0" applyNumberFormat="1" applyFont="1" applyBorder="1" applyAlignment="1">
      <alignment horizontal="center" vertical="center" wrapText="1"/>
    </xf>
    <xf numFmtId="0" fontId="24" fillId="0" borderId="10" xfId="0" applyFont="1" applyBorder="1" applyAlignment="1">
      <alignment horizontal="justify" vertical="top" wrapText="1"/>
    </xf>
    <xf numFmtId="191" fontId="2" fillId="0" borderId="10" xfId="42" applyNumberFormat="1" applyFont="1" applyFill="1" applyBorder="1" applyAlignment="1" applyProtection="1">
      <alignment horizontal="center" vertical="center" wrapText="1"/>
      <protection/>
    </xf>
    <xf numFmtId="0" fontId="24" fillId="0" borderId="10" xfId="0" applyFont="1" applyBorder="1" applyAlignment="1">
      <alignment horizontal="justify" wrapText="1"/>
    </xf>
    <xf numFmtId="191" fontId="2" fillId="0" borderId="10" xfId="42" applyNumberFormat="1" applyFont="1" applyFill="1" applyBorder="1" applyAlignment="1" applyProtection="1">
      <alignment horizontal="center" wrapText="1"/>
      <protection/>
    </xf>
    <xf numFmtId="4" fontId="1" fillId="0" borderId="10" xfId="0" applyNumberFormat="1" applyFont="1" applyBorder="1" applyAlignment="1">
      <alignment horizontal="center" vertical="center"/>
    </xf>
    <xf numFmtId="0" fontId="0" fillId="0" borderId="36" xfId="0" applyFont="1" applyBorder="1" applyAlignment="1">
      <alignment horizontal="center" vertical="top" wrapText="1"/>
    </xf>
    <xf numFmtId="0" fontId="0" fillId="0" borderId="10" xfId="0" applyFont="1" applyBorder="1" applyAlignment="1">
      <alignment wrapText="1"/>
    </xf>
    <xf numFmtId="4" fontId="0" fillId="0" borderId="10" xfId="0" applyNumberFormat="1" applyFont="1" applyBorder="1" applyAlignment="1">
      <alignment horizontal="right" vertical="center"/>
    </xf>
    <xf numFmtId="0" fontId="0" fillId="0" borderId="10" xfId="0" applyFont="1" applyBorder="1" applyAlignment="1">
      <alignment horizontal="center" wrapText="1"/>
    </xf>
    <xf numFmtId="0" fontId="1" fillId="0" borderId="10" xfId="0" applyFont="1" applyBorder="1" applyAlignment="1">
      <alignment horizontal="justify" vertical="top" wrapText="1"/>
    </xf>
    <xf numFmtId="0" fontId="1" fillId="0" borderId="11" xfId="0" applyFont="1" applyBorder="1" applyAlignment="1">
      <alignment horizontal="justify" wrapText="1"/>
    </xf>
    <xf numFmtId="0" fontId="0" fillId="0" borderId="11" xfId="0" applyFont="1" applyBorder="1" applyAlignment="1">
      <alignment horizontal="center" wrapText="1"/>
    </xf>
    <xf numFmtId="4" fontId="1" fillId="0" borderId="11" xfId="0" applyNumberFormat="1" applyFont="1" applyBorder="1" applyAlignment="1">
      <alignment horizontal="center"/>
    </xf>
    <xf numFmtId="43" fontId="0" fillId="0" borderId="24" xfId="42" applyFont="1" applyFill="1" applyBorder="1" applyAlignment="1" applyProtection="1">
      <alignment horizontal="right" wrapText="1"/>
      <protection/>
    </xf>
    <xf numFmtId="43" fontId="0" fillId="0" borderId="11" xfId="42" applyFont="1" applyFill="1" applyBorder="1" applyAlignment="1" applyProtection="1">
      <alignment horizontal="right" wrapText="1"/>
      <protection/>
    </xf>
    <xf numFmtId="0" fontId="0" fillId="0" borderId="37" xfId="0" applyFont="1" applyBorder="1" applyAlignment="1">
      <alignment horizontal="center" vertical="top" wrapText="1"/>
    </xf>
    <xf numFmtId="0" fontId="0" fillId="0" borderId="24" xfId="0" applyFont="1" applyBorder="1" applyAlignment="1">
      <alignment horizontal="left" vertical="top" wrapText="1"/>
    </xf>
    <xf numFmtId="0" fontId="0" fillId="0" borderId="24" xfId="0" applyFont="1" applyBorder="1" applyAlignment="1">
      <alignment horizontal="center" wrapText="1"/>
    </xf>
    <xf numFmtId="43" fontId="0" fillId="0" borderId="24" xfId="42" applyFont="1" applyFill="1" applyBorder="1" applyAlignment="1" applyProtection="1">
      <alignment horizontal="center" wrapText="1"/>
      <protection/>
    </xf>
    <xf numFmtId="0" fontId="0" fillId="0" borderId="29" xfId="0" applyFont="1" applyBorder="1" applyAlignment="1">
      <alignment horizontal="center" vertical="top" wrapText="1"/>
    </xf>
    <xf numFmtId="0" fontId="0" fillId="0" borderId="10" xfId="0" applyFont="1" applyBorder="1" applyAlignment="1">
      <alignment horizontal="left" vertical="top" wrapText="1"/>
    </xf>
    <xf numFmtId="43" fontId="0" fillId="0" borderId="10" xfId="42" applyFont="1" applyFill="1" applyBorder="1" applyAlignment="1" applyProtection="1">
      <alignment horizontal="center" wrapText="1"/>
      <protection/>
    </xf>
    <xf numFmtId="0" fontId="0" fillId="0" borderId="38" xfId="0" applyFont="1" applyBorder="1" applyAlignment="1">
      <alignment horizontal="center" vertical="top" wrapText="1"/>
    </xf>
    <xf numFmtId="0" fontId="0" fillId="0" borderId="11" xfId="0" applyFont="1" applyBorder="1" applyAlignment="1">
      <alignment horizontal="left" vertical="top" wrapText="1"/>
    </xf>
    <xf numFmtId="43" fontId="0" fillId="0" borderId="11" xfId="42" applyFont="1" applyFill="1" applyBorder="1" applyAlignment="1" applyProtection="1">
      <alignment horizontal="center" wrapText="1"/>
      <protection/>
    </xf>
    <xf numFmtId="49" fontId="1" fillId="0" borderId="39" xfId="0" applyNumberFormat="1" applyFont="1" applyBorder="1" applyAlignment="1">
      <alignment horizontal="center" vertical="top" wrapText="1"/>
    </xf>
    <xf numFmtId="0" fontId="24" fillId="0" borderId="40" xfId="0" applyFont="1" applyBorder="1" applyAlignment="1">
      <alignment horizontal="justify" vertical="top" wrapText="1"/>
    </xf>
    <xf numFmtId="0" fontId="2" fillId="0" borderId="40" xfId="0" applyFont="1" applyFill="1" applyBorder="1" applyAlignment="1">
      <alignment horizontal="center" vertical="center" wrapText="1"/>
    </xf>
    <xf numFmtId="43" fontId="0" fillId="0" borderId="40" xfId="42" applyFont="1" applyFill="1" applyBorder="1" applyAlignment="1" applyProtection="1">
      <alignment horizontal="right" wrapText="1"/>
      <protection/>
    </xf>
    <xf numFmtId="49" fontId="14" fillId="0" borderId="23" xfId="0" applyNumberFormat="1" applyFont="1" applyFill="1" applyBorder="1" applyAlignment="1">
      <alignment horizontal="center" vertical="center"/>
    </xf>
    <xf numFmtId="184" fontId="24" fillId="0" borderId="24" xfId="0" applyNumberFormat="1" applyFont="1" applyBorder="1" applyAlignment="1">
      <alignment horizontal="justify" vertical="center" wrapText="1"/>
    </xf>
    <xf numFmtId="0" fontId="0" fillId="0" borderId="24" xfId="0" applyNumberFormat="1" applyFont="1" applyBorder="1" applyAlignment="1">
      <alignment horizontal="center" wrapText="1"/>
    </xf>
    <xf numFmtId="2" fontId="0" fillId="0" borderId="24" xfId="0" applyNumberFormat="1" applyFont="1" applyBorder="1" applyAlignment="1">
      <alignment horizontal="right" wrapText="1"/>
    </xf>
    <xf numFmtId="49" fontId="14" fillId="0" borderId="25" xfId="0" applyNumberFormat="1" applyFont="1" applyFill="1" applyBorder="1" applyAlignment="1">
      <alignment horizontal="center" vertical="center"/>
    </xf>
    <xf numFmtId="184" fontId="24" fillId="0" borderId="11" xfId="0" applyNumberFormat="1" applyFont="1" applyBorder="1" applyAlignment="1">
      <alignment horizontal="justify" vertical="center" wrapText="1"/>
    </xf>
    <xf numFmtId="0" fontId="0" fillId="0" borderId="11" xfId="0" applyNumberFormat="1" applyFont="1" applyBorder="1" applyAlignment="1">
      <alignment horizontal="center" wrapText="1"/>
    </xf>
    <xf numFmtId="0" fontId="10" fillId="0" borderId="24" xfId="0" applyFont="1" applyBorder="1" applyAlignment="1">
      <alignment horizontal="justify" vertical="top" wrapText="1"/>
    </xf>
    <xf numFmtId="0" fontId="14" fillId="0" borderId="24" xfId="0" applyFont="1" applyFill="1" applyBorder="1" applyAlignment="1">
      <alignment horizontal="center" vertical="center"/>
    </xf>
    <xf numFmtId="43" fontId="0" fillId="0" borderId="24" xfId="42" applyFont="1" applyFill="1" applyBorder="1" applyAlignment="1" applyProtection="1">
      <alignment horizontal="right" vertical="center"/>
      <protection/>
    </xf>
    <xf numFmtId="0" fontId="10" fillId="0" borderId="10" xfId="0" applyFont="1" applyBorder="1" applyAlignment="1">
      <alignment horizontal="justify" vertical="top" wrapText="1"/>
    </xf>
    <xf numFmtId="0" fontId="14" fillId="0" borderId="10" xfId="0" applyFont="1" applyFill="1" applyBorder="1" applyAlignment="1">
      <alignment horizontal="center" vertical="center"/>
    </xf>
    <xf numFmtId="43" fontId="0" fillId="0" borderId="10" xfId="42" applyFont="1" applyFill="1" applyBorder="1" applyAlignment="1" applyProtection="1">
      <alignment horizontal="right" vertical="center"/>
      <protection/>
    </xf>
    <xf numFmtId="0" fontId="10" fillId="0" borderId="38" xfId="0" applyFont="1" applyBorder="1" applyAlignment="1">
      <alignment horizontal="center" vertical="top" wrapText="1"/>
    </xf>
    <xf numFmtId="0" fontId="10" fillId="0" borderId="11" xfId="0" applyFont="1" applyBorder="1" applyAlignment="1">
      <alignment horizontal="justify" vertical="top" wrapText="1"/>
    </xf>
    <xf numFmtId="0" fontId="14" fillId="0" borderId="11" xfId="0" applyFont="1" applyFill="1" applyBorder="1" applyAlignment="1">
      <alignment horizontal="center" vertical="center"/>
    </xf>
    <xf numFmtId="43" fontId="0" fillId="0" borderId="11" xfId="42" applyFont="1" applyFill="1" applyBorder="1" applyAlignment="1" applyProtection="1">
      <alignment horizontal="right"/>
      <protection/>
    </xf>
    <xf numFmtId="49" fontId="14" fillId="0" borderId="41" xfId="0" applyNumberFormat="1" applyFont="1" applyFill="1" applyBorder="1" applyAlignment="1">
      <alignment horizontal="center" vertical="center"/>
    </xf>
    <xf numFmtId="184" fontId="24" fillId="0" borderId="10" xfId="0" applyNumberFormat="1" applyFont="1" applyBorder="1" applyAlignment="1">
      <alignment horizontal="justify" vertical="center" wrapText="1"/>
    </xf>
    <xf numFmtId="43" fontId="0" fillId="0" borderId="11" xfId="42" applyFont="1" applyFill="1" applyBorder="1" applyAlignment="1" applyProtection="1">
      <alignment horizontal="right" vertical="center"/>
      <protection/>
    </xf>
    <xf numFmtId="0" fontId="3" fillId="0" borderId="26" xfId="0" applyFont="1" applyFill="1" applyBorder="1" applyAlignment="1">
      <alignment horizontal="center" wrapText="1"/>
    </xf>
    <xf numFmtId="0" fontId="12" fillId="0" borderId="26" xfId="0" applyFont="1" applyFill="1" applyBorder="1" applyAlignment="1">
      <alignment horizontal="center"/>
    </xf>
    <xf numFmtId="4" fontId="3" fillId="0" borderId="26" xfId="0" applyNumberFormat="1" applyFont="1" applyFill="1" applyBorder="1" applyAlignment="1">
      <alignment horizontal="right"/>
    </xf>
    <xf numFmtId="0" fontId="12" fillId="33" borderId="42" xfId="0" applyFont="1" applyFill="1" applyBorder="1" applyAlignment="1">
      <alignment horizontal="center"/>
    </xf>
    <xf numFmtId="0" fontId="3" fillId="33" borderId="43" xfId="0" applyFont="1" applyFill="1" applyBorder="1" applyAlignment="1">
      <alignment vertical="top" wrapText="1"/>
    </xf>
    <xf numFmtId="0" fontId="11" fillId="33" borderId="43" xfId="0" applyFont="1" applyFill="1" applyBorder="1" applyAlignment="1">
      <alignment horizontal="center"/>
    </xf>
    <xf numFmtId="4" fontId="1" fillId="33" borderId="43" xfId="0" applyNumberFormat="1" applyFont="1" applyFill="1" applyBorder="1" applyAlignment="1">
      <alignment horizontal="right"/>
    </xf>
    <xf numFmtId="43" fontId="0" fillId="0" borderId="22" xfId="42" applyFont="1" applyFill="1" applyBorder="1" applyAlignment="1" applyProtection="1">
      <alignment horizontal="right" vertical="center"/>
      <protection/>
    </xf>
    <xf numFmtId="0" fontId="11" fillId="0" borderId="44" xfId="0" applyFont="1" applyBorder="1" applyAlignment="1">
      <alignment horizontal="center"/>
    </xf>
    <xf numFmtId="0" fontId="3" fillId="0" borderId="45" xfId="0" applyFont="1" applyBorder="1" applyAlignment="1">
      <alignment vertical="top" wrapText="1"/>
    </xf>
    <xf numFmtId="0" fontId="11" fillId="0" borderId="45" xfId="0" applyFont="1" applyBorder="1" applyAlignment="1">
      <alignment horizontal="center"/>
    </xf>
    <xf numFmtId="4" fontId="1" fillId="0" borderId="45" xfId="0" applyNumberFormat="1" applyFont="1" applyBorder="1" applyAlignment="1">
      <alignment horizontal="right"/>
    </xf>
    <xf numFmtId="0" fontId="11" fillId="0" borderId="46" xfId="0" applyFont="1" applyBorder="1" applyAlignment="1">
      <alignment horizontal="center"/>
    </xf>
    <xf numFmtId="0" fontId="3" fillId="0" borderId="46" xfId="0" applyFont="1" applyBorder="1" applyAlignment="1">
      <alignment horizontal="center" wrapText="1"/>
    </xf>
    <xf numFmtId="0" fontId="12" fillId="0" borderId="46" xfId="0" applyFont="1" applyBorder="1" applyAlignment="1">
      <alignment horizontal="center"/>
    </xf>
    <xf numFmtId="4" fontId="3" fillId="0" borderId="46" xfId="0" applyNumberFormat="1" applyFont="1" applyBorder="1" applyAlignment="1">
      <alignment horizontal="right"/>
    </xf>
    <xf numFmtId="0" fontId="10" fillId="0" borderId="47" xfId="0" applyFont="1" applyBorder="1" applyAlignment="1">
      <alignment horizontal="justify" vertical="top" wrapText="1"/>
    </xf>
    <xf numFmtId="4" fontId="10" fillId="0" borderId="47" xfId="0" applyNumberFormat="1" applyFont="1" applyBorder="1" applyAlignment="1">
      <alignment horizontal="right" wrapText="1"/>
    </xf>
    <xf numFmtId="4" fontId="3" fillId="36" borderId="48" xfId="0" applyNumberFormat="1" applyFont="1" applyFill="1" applyBorder="1" applyAlignment="1">
      <alignment horizontal="right"/>
    </xf>
    <xf numFmtId="0" fontId="11" fillId="0" borderId="49" xfId="0" applyFont="1" applyFill="1" applyBorder="1" applyAlignment="1">
      <alignment horizontal="center"/>
    </xf>
    <xf numFmtId="0" fontId="3" fillId="0" borderId="49" xfId="0" applyFont="1" applyFill="1" applyBorder="1" applyAlignment="1">
      <alignment horizontal="center" wrapText="1"/>
    </xf>
    <xf numFmtId="0" fontId="12" fillId="0" borderId="49" xfId="0" applyFont="1" applyFill="1" applyBorder="1" applyAlignment="1">
      <alignment horizontal="center"/>
    </xf>
    <xf numFmtId="4" fontId="3" fillId="0" borderId="49" xfId="0" applyNumberFormat="1" applyFont="1" applyFill="1" applyBorder="1" applyAlignment="1">
      <alignment horizontal="right"/>
    </xf>
    <xf numFmtId="0" fontId="20" fillId="33" borderId="12" xfId="0" applyFont="1" applyFill="1" applyBorder="1" applyAlignment="1">
      <alignment horizontal="center" vertical="center"/>
    </xf>
    <xf numFmtId="16" fontId="26" fillId="0" borderId="0" xfId="0" applyNumberFormat="1" applyFont="1" applyAlignment="1">
      <alignment horizontal="center" vertical="top"/>
    </xf>
    <xf numFmtId="0" fontId="21" fillId="0" borderId="50" xfId="0" applyFont="1" applyBorder="1" applyAlignment="1">
      <alignment horizontal="left" wrapText="1"/>
    </xf>
    <xf numFmtId="0" fontId="28" fillId="0" borderId="50" xfId="0" applyFont="1" applyBorder="1" applyAlignment="1">
      <alignment horizontal="right"/>
    </xf>
    <xf numFmtId="0" fontId="28" fillId="0" borderId="50" xfId="0" applyFont="1" applyBorder="1" applyAlignment="1">
      <alignment horizontal="center"/>
    </xf>
    <xf numFmtId="0" fontId="26" fillId="0" borderId="51" xfId="0" applyFont="1" applyBorder="1" applyAlignment="1">
      <alignment horizontal="center" vertical="top" wrapText="1"/>
    </xf>
    <xf numFmtId="0" fontId="21" fillId="0" borderId="52" xfId="0" applyFont="1" applyBorder="1" applyAlignment="1">
      <alignment horizontal="center" vertical="top"/>
    </xf>
    <xf numFmtId="0" fontId="28" fillId="0" borderId="52" xfId="0" applyFont="1" applyBorder="1" applyAlignment="1">
      <alignment horizontal="right"/>
    </xf>
    <xf numFmtId="0" fontId="28" fillId="0" borderId="52" xfId="0" applyFont="1" applyBorder="1" applyAlignment="1">
      <alignment horizontal="center"/>
    </xf>
    <xf numFmtId="0" fontId="21" fillId="0" borderId="50" xfId="0" applyFont="1" applyBorder="1" applyAlignment="1">
      <alignment horizontal="center" wrapText="1"/>
    </xf>
    <xf numFmtId="0" fontId="29" fillId="37" borderId="53" xfId="0" applyFont="1" applyFill="1" applyBorder="1" applyAlignment="1">
      <alignment horizontal="center" vertical="top"/>
    </xf>
    <xf numFmtId="0" fontId="30" fillId="37" borderId="54" xfId="0" applyFont="1" applyFill="1" applyBorder="1" applyAlignment="1">
      <alignment horizontal="justify" vertical="top"/>
    </xf>
    <xf numFmtId="0" fontId="31" fillId="37" borderId="54" xfId="0" applyFont="1" applyFill="1" applyBorder="1" applyAlignment="1">
      <alignment horizontal="right"/>
    </xf>
    <xf numFmtId="0" fontId="31" fillId="37" borderId="54" xfId="0" applyFont="1" applyFill="1" applyBorder="1" applyAlignment="1">
      <alignment horizontal="center"/>
    </xf>
    <xf numFmtId="0" fontId="10" fillId="0" borderId="0" xfId="0" applyFont="1" applyFill="1" applyAlignment="1">
      <alignment/>
    </xf>
    <xf numFmtId="0" fontId="9" fillId="0" borderId="0" xfId="0" applyFont="1" applyFill="1" applyAlignment="1">
      <alignment/>
    </xf>
    <xf numFmtId="0" fontId="9" fillId="0" borderId="0" xfId="0" applyFont="1" applyAlignment="1">
      <alignment/>
    </xf>
    <xf numFmtId="0" fontId="10" fillId="0" borderId="0" xfId="0" applyFont="1" applyAlignment="1">
      <alignment/>
    </xf>
    <xf numFmtId="0" fontId="20" fillId="38" borderId="0" xfId="0" applyFont="1" applyFill="1" applyAlignment="1">
      <alignment horizontal="justify" vertical="top"/>
    </xf>
    <xf numFmtId="0" fontId="28" fillId="0" borderId="0" xfId="0" applyFont="1" applyAlignment="1">
      <alignment horizontal="right"/>
    </xf>
    <xf numFmtId="0" fontId="28" fillId="0" borderId="0" xfId="0" applyFont="1" applyBorder="1" applyAlignment="1">
      <alignment horizontal="center"/>
    </xf>
    <xf numFmtId="0" fontId="21" fillId="0" borderId="54" xfId="0" applyFont="1" applyBorder="1" applyAlignment="1">
      <alignment horizontal="center" vertical="top" wrapText="1"/>
    </xf>
    <xf numFmtId="0" fontId="28" fillId="0" borderId="54" xfId="0" applyFont="1" applyBorder="1" applyAlignment="1">
      <alignment/>
    </xf>
    <xf numFmtId="0" fontId="21" fillId="0" borderId="50" xfId="0" applyFont="1" applyBorder="1" applyAlignment="1">
      <alignment horizontal="left" vertical="top" wrapText="1"/>
    </xf>
    <xf numFmtId="0" fontId="28" fillId="0" borderId="50" xfId="0" applyFont="1" applyBorder="1" applyAlignment="1">
      <alignment/>
    </xf>
    <xf numFmtId="0" fontId="28" fillId="0" borderId="0" xfId="0" applyFont="1" applyBorder="1" applyAlignment="1">
      <alignment horizontal="right"/>
    </xf>
    <xf numFmtId="0" fontId="28" fillId="0" borderId="54" xfId="0" applyFont="1" applyBorder="1" applyAlignment="1">
      <alignment horizontal="right"/>
    </xf>
    <xf numFmtId="0" fontId="28" fillId="0" borderId="54" xfId="0" applyFont="1" applyBorder="1" applyAlignment="1">
      <alignment horizontal="center"/>
    </xf>
    <xf numFmtId="0" fontId="21" fillId="0" borderId="0" xfId="0" applyFont="1" applyBorder="1" applyAlignment="1">
      <alignment horizontal="left" vertical="top" wrapText="1"/>
    </xf>
    <xf numFmtId="0" fontId="21" fillId="0" borderId="50" xfId="0" applyFont="1" applyBorder="1" applyAlignment="1">
      <alignment horizontal="center" vertical="top" wrapText="1"/>
    </xf>
    <xf numFmtId="0" fontId="33" fillId="0" borderId="0" xfId="0" applyFont="1" applyAlignment="1">
      <alignment horizontal="center" vertical="top"/>
    </xf>
    <xf numFmtId="49" fontId="20" fillId="38" borderId="0" xfId="0" applyNumberFormat="1" applyFont="1" applyFill="1" applyAlignment="1">
      <alignment horizontal="justify" vertical="top" wrapText="1"/>
    </xf>
    <xf numFmtId="0" fontId="34" fillId="0" borderId="0" xfId="0" applyFont="1" applyAlignment="1">
      <alignment horizontal="right"/>
    </xf>
    <xf numFmtId="0" fontId="34" fillId="0" borderId="0" xfId="0" applyFont="1" applyBorder="1" applyAlignment="1">
      <alignment horizontal="center"/>
    </xf>
    <xf numFmtId="0" fontId="35" fillId="37" borderId="53" xfId="0" applyFont="1" applyFill="1" applyBorder="1" applyAlignment="1">
      <alignment/>
    </xf>
    <xf numFmtId="0" fontId="30" fillId="37" borderId="54" xfId="0" applyFont="1" applyFill="1" applyBorder="1" applyAlignment="1">
      <alignment/>
    </xf>
    <xf numFmtId="0" fontId="32" fillId="37" borderId="54" xfId="0" applyFont="1" applyFill="1" applyBorder="1" applyAlignment="1">
      <alignment/>
    </xf>
    <xf numFmtId="0" fontId="13" fillId="0" borderId="0" xfId="0" applyFont="1" applyFill="1" applyAlignment="1">
      <alignment/>
    </xf>
    <xf numFmtId="0" fontId="36" fillId="0" borderId="0" xfId="0" applyFont="1" applyFill="1" applyAlignment="1">
      <alignment/>
    </xf>
    <xf numFmtId="0" fontId="36" fillId="0" borderId="0" xfId="0" applyFont="1" applyAlignment="1">
      <alignment/>
    </xf>
    <xf numFmtId="0" fontId="13" fillId="0" borderId="0" xfId="0" applyFont="1" applyAlignment="1">
      <alignment/>
    </xf>
    <xf numFmtId="0" fontId="21" fillId="0" borderId="0" xfId="0" applyFont="1" applyAlignment="1">
      <alignment/>
    </xf>
    <xf numFmtId="0" fontId="37" fillId="0" borderId="0" xfId="0" applyFont="1" applyBorder="1" applyAlignment="1">
      <alignment horizontal="right" vertical="top"/>
    </xf>
    <xf numFmtId="0" fontId="20" fillId="0" borderId="0" xfId="0" applyFont="1" applyBorder="1" applyAlignment="1">
      <alignment horizontal="justify" vertical="top"/>
    </xf>
    <xf numFmtId="0" fontId="34" fillId="0" borderId="0" xfId="0" applyFont="1" applyBorder="1" applyAlignment="1">
      <alignment horizontal="left"/>
    </xf>
    <xf numFmtId="0" fontId="26" fillId="0" borderId="19" xfId="0" applyFont="1" applyBorder="1" applyAlignment="1">
      <alignment horizontal="center" vertical="top"/>
    </xf>
    <xf numFmtId="0" fontId="27" fillId="0" borderId="15" xfId="0" applyFont="1" applyBorder="1" applyAlignment="1">
      <alignment horizontal="right"/>
    </xf>
    <xf numFmtId="0" fontId="27" fillId="0" borderId="15" xfId="0" applyFont="1" applyBorder="1" applyAlignment="1">
      <alignment horizontal="center"/>
    </xf>
    <xf numFmtId="0" fontId="1" fillId="0" borderId="0" xfId="0" applyFont="1" applyFill="1" applyAlignment="1">
      <alignment/>
    </xf>
    <xf numFmtId="0" fontId="3" fillId="33" borderId="12" xfId="0" applyFont="1" applyFill="1" applyBorder="1" applyAlignment="1">
      <alignment horizontal="center" vertical="center"/>
    </xf>
    <xf numFmtId="190" fontId="0" fillId="0" borderId="27" xfId="0" applyNumberFormat="1" applyFont="1" applyBorder="1" applyAlignment="1">
      <alignment vertical="top"/>
    </xf>
    <xf numFmtId="191" fontId="23" fillId="0" borderId="35" xfId="42" applyNumberFormat="1" applyFont="1" applyFill="1" applyBorder="1" applyAlignment="1" applyProtection="1">
      <alignment horizontal="right" wrapText="1"/>
      <protection/>
    </xf>
    <xf numFmtId="191" fontId="23" fillId="0" borderId="24" xfId="42" applyNumberFormat="1" applyFont="1" applyFill="1" applyBorder="1" applyAlignment="1" applyProtection="1">
      <alignment horizontal="right" wrapText="1"/>
      <protection/>
    </xf>
    <xf numFmtId="49" fontId="0" fillId="0" borderId="0" xfId="0" applyNumberFormat="1" applyFont="1" applyBorder="1" applyAlignment="1">
      <alignment horizontal="center" vertical="top"/>
    </xf>
    <xf numFmtId="0" fontId="0" fillId="0" borderId="0" xfId="0" applyFont="1" applyBorder="1" applyAlignment="1">
      <alignment horizontal="center"/>
    </xf>
    <xf numFmtId="3" fontId="0" fillId="0" borderId="0" xfId="0" applyNumberFormat="1" applyFont="1" applyBorder="1" applyAlignment="1">
      <alignment horizontal="center"/>
    </xf>
    <xf numFmtId="0" fontId="0" fillId="0" borderId="0" xfId="0" applyFont="1" applyBorder="1" applyAlignment="1">
      <alignment horizontal="left" vertical="top" wrapText="1"/>
    </xf>
    <xf numFmtId="49" fontId="0" fillId="0" borderId="0" xfId="0" applyNumberFormat="1" applyFont="1" applyBorder="1" applyAlignment="1">
      <alignment horizontal="center"/>
    </xf>
    <xf numFmtId="49" fontId="17" fillId="0" borderId="0" xfId="0" applyNumberFormat="1" applyFont="1" applyBorder="1" applyAlignment="1">
      <alignment horizontal="center" vertical="top"/>
    </xf>
    <xf numFmtId="0" fontId="17" fillId="0" borderId="0" xfId="0" applyFont="1" applyBorder="1" applyAlignment="1">
      <alignment horizontal="left" vertical="top" wrapText="1"/>
    </xf>
    <xf numFmtId="3" fontId="0" fillId="0" borderId="0" xfId="0" applyNumberFormat="1" applyFont="1" applyFill="1" applyBorder="1" applyAlignment="1">
      <alignment horizontal="center"/>
    </xf>
    <xf numFmtId="0" fontId="0" fillId="0" borderId="0" xfId="0" applyFont="1" applyAlignment="1">
      <alignment horizontal="center"/>
    </xf>
    <xf numFmtId="49" fontId="46" fillId="0" borderId="0" xfId="0" applyNumberFormat="1" applyFont="1" applyAlignment="1">
      <alignment horizontal="center" vertical="top"/>
    </xf>
    <xf numFmtId="0" fontId="47" fillId="0" borderId="0" xfId="0" applyFont="1" applyAlignment="1">
      <alignment/>
    </xf>
    <xf numFmtId="3" fontId="0" fillId="0" borderId="0" xfId="0" applyNumberFormat="1" applyFont="1" applyAlignment="1">
      <alignment horizontal="center"/>
    </xf>
    <xf numFmtId="0" fontId="11" fillId="0" borderId="55" xfId="0" applyFont="1" applyFill="1" applyBorder="1" applyAlignment="1">
      <alignment horizontal="center"/>
    </xf>
    <xf numFmtId="4" fontId="48" fillId="0" borderId="56" xfId="0" applyNumberFormat="1" applyFont="1" applyBorder="1" applyAlignment="1">
      <alignment horizontal="right" wrapText="1"/>
    </xf>
    <xf numFmtId="0" fontId="3" fillId="0" borderId="55" xfId="0" applyFont="1" applyFill="1" applyBorder="1" applyAlignment="1">
      <alignment horizontal="center" wrapText="1"/>
    </xf>
    <xf numFmtId="0" fontId="12" fillId="0" borderId="55" xfId="0" applyFont="1" applyFill="1" applyBorder="1" applyAlignment="1">
      <alignment horizontal="center"/>
    </xf>
    <xf numFmtId="4" fontId="3" fillId="0" borderId="55" xfId="0" applyNumberFormat="1" applyFont="1" applyFill="1" applyBorder="1" applyAlignment="1">
      <alignment horizontal="right"/>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49" fontId="0" fillId="0" borderId="33" xfId="0" applyNumberFormat="1" applyFont="1" applyBorder="1" applyAlignment="1">
      <alignment horizontal="center" vertical="top"/>
    </xf>
    <xf numFmtId="0" fontId="7" fillId="0" borderId="59" xfId="0" applyFont="1" applyBorder="1" applyAlignment="1">
      <alignment horizontal="left" vertical="top" wrapText="1"/>
    </xf>
    <xf numFmtId="0" fontId="0" fillId="0" borderId="59" xfId="0" applyFont="1" applyBorder="1" applyAlignment="1">
      <alignment horizontal="center"/>
    </xf>
    <xf numFmtId="3" fontId="0" fillId="0" borderId="59" xfId="0" applyNumberFormat="1" applyFont="1" applyBorder="1" applyAlignment="1">
      <alignment horizontal="center"/>
    </xf>
    <xf numFmtId="0" fontId="3" fillId="0" borderId="24" xfId="0" applyFont="1" applyFill="1" applyBorder="1" applyAlignment="1">
      <alignment vertical="top" wrapText="1"/>
    </xf>
    <xf numFmtId="0" fontId="3" fillId="33" borderId="42" xfId="0" applyFont="1" applyFill="1" applyBorder="1" applyAlignment="1">
      <alignment horizontal="center" vertical="center"/>
    </xf>
    <xf numFmtId="0" fontId="48" fillId="0" borderId="60" xfId="0" applyFont="1" applyBorder="1" applyAlignment="1">
      <alignment horizontal="center" wrapText="1"/>
    </xf>
    <xf numFmtId="4" fontId="48" fillId="0" borderId="60" xfId="0" applyNumberFormat="1" applyFont="1" applyBorder="1" applyAlignment="1">
      <alignment horizontal="center" wrapText="1"/>
    </xf>
    <xf numFmtId="0" fontId="48" fillId="0" borderId="61" xfId="0" applyFont="1" applyBorder="1" applyAlignment="1">
      <alignment horizontal="center" wrapText="1"/>
    </xf>
    <xf numFmtId="4" fontId="0" fillId="0" borderId="61" xfId="0" applyNumberFormat="1" applyFont="1" applyBorder="1" applyAlignment="1">
      <alignment horizontal="center" wrapText="1"/>
    </xf>
    <xf numFmtId="0" fontId="19" fillId="0" borderId="62" xfId="0" applyFont="1" applyBorder="1" applyAlignment="1">
      <alignment horizontal="justify" wrapText="1"/>
    </xf>
    <xf numFmtId="0" fontId="48" fillId="0" borderId="63" xfId="0" applyFont="1" applyBorder="1" applyAlignment="1">
      <alignment horizontal="justify" wrapText="1"/>
    </xf>
    <xf numFmtId="0" fontId="19" fillId="0" borderId="62" xfId="0" applyFont="1" applyBorder="1" applyAlignment="1">
      <alignment horizontal="left" wrapText="1"/>
    </xf>
    <xf numFmtId="0" fontId="48" fillId="0" borderId="62" xfId="0" applyFont="1" applyBorder="1" applyAlignment="1">
      <alignment horizontal="center" wrapText="1"/>
    </xf>
    <xf numFmtId="0" fontId="48" fillId="0" borderId="63" xfId="0" applyFont="1" applyBorder="1" applyAlignment="1">
      <alignment horizontal="center" wrapText="1"/>
    </xf>
    <xf numFmtId="4" fontId="48" fillId="0" borderId="63" xfId="0" applyNumberFormat="1" applyFont="1" applyBorder="1" applyAlignment="1">
      <alignment horizontal="right" wrapText="1"/>
    </xf>
    <xf numFmtId="0" fontId="0" fillId="0" borderId="63" xfId="0" applyFont="1" applyBorder="1" applyAlignment="1">
      <alignment horizontal="justify" wrapText="1"/>
    </xf>
    <xf numFmtId="0" fontId="48" fillId="0" borderId="56" xfId="0" applyFont="1" applyBorder="1" applyAlignment="1">
      <alignment horizontal="center" wrapText="1"/>
    </xf>
    <xf numFmtId="0" fontId="48" fillId="0" borderId="64" xfId="0" applyFont="1" applyBorder="1" applyAlignment="1">
      <alignment horizontal="center" vertical="top" wrapText="1"/>
    </xf>
    <xf numFmtId="0" fontId="19" fillId="0" borderId="65" xfId="0" applyFont="1" applyBorder="1" applyAlignment="1">
      <alignment horizontal="justify" wrapText="1"/>
    </xf>
    <xf numFmtId="0" fontId="0" fillId="0" borderId="65" xfId="0" applyFont="1" applyBorder="1" applyAlignment="1">
      <alignment horizontal="center" wrapText="1"/>
    </xf>
    <xf numFmtId="4" fontId="0" fillId="0" borderId="65" xfId="0" applyNumberFormat="1" applyFont="1" applyBorder="1" applyAlignment="1">
      <alignment horizontal="right" wrapText="1"/>
    </xf>
    <xf numFmtId="0" fontId="0" fillId="0" borderId="64" xfId="0" applyFont="1" applyBorder="1" applyAlignment="1">
      <alignment horizontal="center" vertical="top" wrapText="1"/>
    </xf>
    <xf numFmtId="0" fontId="19" fillId="0" borderId="65" xfId="0" applyFont="1" applyBorder="1" applyAlignment="1">
      <alignment horizontal="left" wrapText="1"/>
    </xf>
    <xf numFmtId="0" fontId="48" fillId="0" borderId="65" xfId="0" applyFont="1" applyBorder="1" applyAlignment="1">
      <alignment horizontal="center" wrapText="1"/>
    </xf>
    <xf numFmtId="4" fontId="48" fillId="0" borderId="65" xfId="0" applyNumberFormat="1" applyFont="1" applyBorder="1" applyAlignment="1">
      <alignment horizontal="right" wrapText="1"/>
    </xf>
    <xf numFmtId="0" fontId="19" fillId="0" borderId="65" xfId="0" applyFont="1" applyBorder="1" applyAlignment="1">
      <alignment horizontal="left" vertical="top" wrapText="1"/>
    </xf>
    <xf numFmtId="0" fontId="48" fillId="0" borderId="64" xfId="0" applyFont="1" applyBorder="1" applyAlignment="1">
      <alignment horizontal="center" vertical="top"/>
    </xf>
    <xf numFmtId="4" fontId="0" fillId="0" borderId="65" xfId="0" applyNumberFormat="1" applyFont="1" applyBorder="1" applyAlignment="1">
      <alignment wrapText="1"/>
    </xf>
    <xf numFmtId="0" fontId="0" fillId="0" borderId="64" xfId="0" applyFont="1" applyBorder="1" applyAlignment="1">
      <alignment horizontal="center" vertical="top"/>
    </xf>
    <xf numFmtId="0" fontId="19" fillId="0" borderId="65" xfId="0" applyFont="1" applyBorder="1" applyAlignment="1">
      <alignment vertical="top" wrapText="1"/>
    </xf>
    <xf numFmtId="4" fontId="48" fillId="0" borderId="65" xfId="0" applyNumberFormat="1" applyFont="1" applyBorder="1" applyAlignment="1">
      <alignment horizontal="right" vertical="top" wrapText="1"/>
    </xf>
    <xf numFmtId="0" fontId="19" fillId="0" borderId="63" xfId="0" applyFont="1" applyBorder="1" applyAlignment="1">
      <alignment vertical="top" wrapText="1"/>
    </xf>
    <xf numFmtId="0" fontId="48" fillId="0" borderId="63" xfId="0" applyFont="1" applyBorder="1" applyAlignment="1">
      <alignment vertical="top" wrapText="1"/>
    </xf>
    <xf numFmtId="0" fontId="0" fillId="0" borderId="66" xfId="0" applyFont="1" applyBorder="1" applyAlignment="1">
      <alignment horizontal="center" vertical="top"/>
    </xf>
    <xf numFmtId="0" fontId="48" fillId="0" borderId="56" xfId="0" applyFont="1" applyBorder="1" applyAlignment="1">
      <alignment vertical="top" wrapText="1"/>
    </xf>
    <xf numFmtId="0" fontId="19" fillId="0" borderId="56" xfId="0" applyFont="1" applyBorder="1" applyAlignment="1">
      <alignment vertical="top" wrapText="1"/>
    </xf>
    <xf numFmtId="0" fontId="19" fillId="0" borderId="62" xfId="0" applyFont="1" applyBorder="1" applyAlignment="1">
      <alignment vertical="top" wrapText="1"/>
    </xf>
    <xf numFmtId="0" fontId="48" fillId="0" borderId="56" xfId="0" applyFont="1" applyBorder="1" applyAlignment="1">
      <alignment vertical="top" wrapText="1"/>
    </xf>
    <xf numFmtId="0" fontId="0" fillId="0" borderId="63" xfId="0" applyFont="1" applyBorder="1" applyAlignment="1">
      <alignment horizontal="center" wrapText="1"/>
    </xf>
    <xf numFmtId="4" fontId="0" fillId="0" borderId="63" xfId="0" applyNumberFormat="1" applyFont="1" applyBorder="1" applyAlignment="1">
      <alignment horizontal="right" wrapText="1"/>
    </xf>
    <xf numFmtId="0" fontId="48" fillId="0" borderId="63" xfId="0" applyFont="1" applyBorder="1" applyAlignment="1">
      <alignment vertical="top" wrapText="1"/>
    </xf>
    <xf numFmtId="0" fontId="0" fillId="0" borderId="56" xfId="0" applyFont="1" applyBorder="1" applyAlignment="1">
      <alignment horizontal="center" wrapText="1"/>
    </xf>
    <xf numFmtId="4" fontId="0" fillId="0" borderId="56" xfId="0" applyNumberFormat="1" applyFont="1" applyBorder="1" applyAlignment="1">
      <alignment horizontal="right" wrapText="1"/>
    </xf>
    <xf numFmtId="0" fontId="0" fillId="0" borderId="62" xfId="0" applyFont="1" applyBorder="1" applyAlignment="1">
      <alignment/>
    </xf>
    <xf numFmtId="4" fontId="0" fillId="0" borderId="62" xfId="0" applyNumberFormat="1" applyFont="1" applyBorder="1" applyAlignment="1">
      <alignment/>
    </xf>
    <xf numFmtId="0" fontId="0" fillId="0" borderId="66" xfId="0" applyFont="1" applyBorder="1" applyAlignment="1">
      <alignment horizontal="center" vertical="top" wrapText="1"/>
    </xf>
    <xf numFmtId="0" fontId="15" fillId="0" borderId="63" xfId="0" applyFont="1" applyBorder="1" applyAlignment="1">
      <alignment horizontal="center" wrapText="1"/>
    </xf>
    <xf numFmtId="0" fontId="0" fillId="0" borderId="0" xfId="0" applyFont="1" applyAlignment="1">
      <alignment vertical="top"/>
    </xf>
    <xf numFmtId="0" fontId="0" fillId="0" borderId="0" xfId="0" applyFont="1" applyAlignment="1">
      <alignment/>
    </xf>
    <xf numFmtId="4" fontId="0" fillId="0" borderId="0" xfId="0" applyNumberFormat="1" applyFont="1" applyAlignment="1">
      <alignment/>
    </xf>
    <xf numFmtId="0" fontId="48" fillId="0" borderId="67" xfId="0" applyFont="1" applyBorder="1" applyAlignment="1">
      <alignment horizontal="center" vertical="top" wrapText="1"/>
    </xf>
    <xf numFmtId="49" fontId="0" fillId="0" borderId="68" xfId="0" applyNumberFormat="1" applyFont="1" applyFill="1" applyBorder="1" applyAlignment="1">
      <alignment horizontal="center" vertical="top"/>
    </xf>
    <xf numFmtId="0" fontId="19" fillId="0" borderId="69" xfId="0" applyFont="1" applyBorder="1" applyAlignment="1">
      <alignment vertical="top" wrapText="1"/>
    </xf>
    <xf numFmtId="0" fontId="17" fillId="0" borderId="69" xfId="0" applyFont="1" applyBorder="1" applyAlignment="1">
      <alignment horizontal="center" vertical="top" wrapText="1"/>
    </xf>
    <xf numFmtId="4" fontId="17" fillId="0" borderId="69" xfId="0" applyNumberFormat="1" applyFont="1" applyBorder="1" applyAlignment="1">
      <alignment horizontal="center" vertical="center" wrapText="1"/>
    </xf>
    <xf numFmtId="0" fontId="0" fillId="0" borderId="19" xfId="0" applyFont="1" applyBorder="1" applyAlignment="1">
      <alignment horizontal="center" vertical="top" wrapText="1"/>
    </xf>
    <xf numFmtId="0" fontId="19" fillId="0" borderId="15" xfId="0" applyFont="1" applyBorder="1" applyAlignment="1">
      <alignment vertical="top" wrapText="1"/>
    </xf>
    <xf numFmtId="4" fontId="16" fillId="0" borderId="15" xfId="0" applyNumberFormat="1" applyFont="1" applyBorder="1" applyAlignment="1">
      <alignment horizontal="center" vertical="center" wrapText="1"/>
    </xf>
    <xf numFmtId="4" fontId="8" fillId="0" borderId="0" xfId="0" applyNumberFormat="1" applyFont="1" applyAlignment="1">
      <alignment/>
    </xf>
    <xf numFmtId="190" fontId="0" fillId="0" borderId="70" xfId="0" applyNumberFormat="1" applyFont="1" applyBorder="1" applyAlignment="1">
      <alignment vertical="top"/>
    </xf>
    <xf numFmtId="190" fontId="0" fillId="0" borderId="71" xfId="0" applyNumberFormat="1" applyFont="1" applyBorder="1" applyAlignment="1">
      <alignment horizontal="center" vertical="top"/>
    </xf>
    <xf numFmtId="190" fontId="0" fillId="0" borderId="72" xfId="0" applyNumberFormat="1" applyFont="1" applyBorder="1" applyAlignment="1">
      <alignment vertical="top"/>
    </xf>
    <xf numFmtId="190" fontId="0" fillId="0" borderId="73" xfId="0" applyNumberFormat="1" applyFont="1" applyBorder="1" applyAlignment="1">
      <alignment vertical="top"/>
    </xf>
    <xf numFmtId="49" fontId="1" fillId="0" borderId="21" xfId="0" applyNumberFormat="1" applyFont="1" applyBorder="1" applyAlignment="1">
      <alignment vertical="center" wrapText="1"/>
    </xf>
    <xf numFmtId="49" fontId="1" fillId="0" borderId="41" xfId="0" applyNumberFormat="1" applyFont="1" applyBorder="1" applyAlignment="1">
      <alignment vertical="center" wrapText="1"/>
    </xf>
    <xf numFmtId="0" fontId="13" fillId="0" borderId="74" xfId="0" applyFont="1" applyBorder="1" applyAlignment="1">
      <alignment vertical="top" wrapText="1"/>
    </xf>
    <xf numFmtId="0" fontId="13" fillId="0" borderId="75" xfId="0" applyFont="1" applyBorder="1" applyAlignment="1">
      <alignment vertical="top" wrapText="1"/>
    </xf>
    <xf numFmtId="190" fontId="0" fillId="0" borderId="76" xfId="0" applyNumberFormat="1" applyFont="1" applyBorder="1" applyAlignment="1">
      <alignment horizontal="center" vertical="top"/>
    </xf>
    <xf numFmtId="0" fontId="0" fillId="0" borderId="77" xfId="57" applyBorder="1" applyAlignment="1">
      <alignment horizontal="center"/>
      <protection/>
    </xf>
    <xf numFmtId="0" fontId="0" fillId="0" borderId="15" xfId="57" applyFont="1" applyBorder="1" applyAlignment="1">
      <alignment wrapText="1"/>
      <protection/>
    </xf>
    <xf numFmtId="0" fontId="0" fillId="0" borderId="15" xfId="57" applyFont="1" applyBorder="1" applyAlignment="1">
      <alignment horizontal="center"/>
      <protection/>
    </xf>
    <xf numFmtId="0" fontId="0" fillId="0" borderId="15" xfId="57" applyBorder="1" applyAlignment="1">
      <alignment horizontal="center"/>
      <protection/>
    </xf>
    <xf numFmtId="2" fontId="0" fillId="0" borderId="15" xfId="57" applyNumberFormat="1" applyBorder="1">
      <alignment/>
      <protection/>
    </xf>
    <xf numFmtId="0" fontId="12" fillId="33" borderId="57" xfId="0" applyFont="1" applyFill="1" applyBorder="1" applyAlignment="1">
      <alignment horizontal="center"/>
    </xf>
    <xf numFmtId="0" fontId="0" fillId="0" borderId="67" xfId="57" applyBorder="1" applyAlignment="1">
      <alignment horizontal="center"/>
      <protection/>
    </xf>
    <xf numFmtId="0" fontId="0" fillId="0" borderId="69" xfId="57" applyFont="1" applyBorder="1" applyAlignment="1">
      <alignment wrapText="1"/>
      <protection/>
    </xf>
    <xf numFmtId="0" fontId="0" fillId="0" borderId="69" xfId="57" applyFont="1" applyBorder="1" applyAlignment="1">
      <alignment horizontal="center"/>
      <protection/>
    </xf>
    <xf numFmtId="0" fontId="0" fillId="0" borderId="69" xfId="57" applyBorder="1" applyAlignment="1">
      <alignment horizontal="center"/>
      <protection/>
    </xf>
    <xf numFmtId="0" fontId="0" fillId="0" borderId="19" xfId="57" applyBorder="1" applyAlignment="1">
      <alignment horizontal="center"/>
      <protection/>
    </xf>
    <xf numFmtId="0" fontId="0" fillId="0" borderId="78" xfId="57" applyBorder="1" applyAlignment="1">
      <alignment horizontal="center"/>
      <protection/>
    </xf>
    <xf numFmtId="0" fontId="0" fillId="0" borderId="79" xfId="57" applyFont="1" applyBorder="1" applyAlignment="1">
      <alignment wrapText="1"/>
      <protection/>
    </xf>
    <xf numFmtId="0" fontId="0" fillId="0" borderId="79" xfId="57" applyBorder="1" applyAlignment="1">
      <alignment horizontal="center"/>
      <protection/>
    </xf>
    <xf numFmtId="2" fontId="0" fillId="0" borderId="79" xfId="57" applyNumberFormat="1" applyBorder="1">
      <alignment/>
      <protection/>
    </xf>
    <xf numFmtId="0" fontId="0" fillId="0" borderId="33" xfId="57" applyBorder="1" applyAlignment="1">
      <alignment horizontal="center"/>
      <protection/>
    </xf>
    <xf numFmtId="0" fontId="7" fillId="0" borderId="59" xfId="57" applyFont="1" applyFill="1" applyBorder="1" applyAlignment="1">
      <alignment horizontal="right" wrapText="1"/>
      <protection/>
    </xf>
    <xf numFmtId="0" fontId="0" fillId="0" borderId="59" xfId="57" applyBorder="1" applyAlignment="1">
      <alignment horizontal="center"/>
      <protection/>
    </xf>
    <xf numFmtId="2" fontId="0" fillId="0" borderId="59" xfId="57" applyNumberFormat="1" applyBorder="1">
      <alignment/>
      <protection/>
    </xf>
    <xf numFmtId="0" fontId="0" fillId="0" borderId="15" xfId="57" applyBorder="1" applyAlignment="1">
      <alignment/>
      <protection/>
    </xf>
    <xf numFmtId="2" fontId="0" fillId="0" borderId="15" xfId="57" applyNumberFormat="1" applyBorder="1" applyAlignment="1">
      <alignment/>
      <protection/>
    </xf>
    <xf numFmtId="2" fontId="0" fillId="0" borderId="79" xfId="57" applyNumberFormat="1" applyBorder="1" applyAlignment="1">
      <alignment/>
      <protection/>
    </xf>
    <xf numFmtId="2" fontId="0" fillId="0" borderId="15" xfId="57" applyNumberFormat="1" applyBorder="1" applyAlignment="1">
      <alignment horizontal="center"/>
      <protection/>
    </xf>
    <xf numFmtId="2" fontId="0" fillId="0" borderId="79" xfId="57" applyNumberFormat="1" applyBorder="1" applyAlignment="1">
      <alignment horizontal="center"/>
      <protection/>
    </xf>
    <xf numFmtId="0" fontId="0" fillId="0" borderId="80" xfId="57" applyBorder="1" applyAlignment="1">
      <alignment horizontal="center"/>
      <protection/>
    </xf>
    <xf numFmtId="0" fontId="0" fillId="0" borderId="81" xfId="57" applyFont="1" applyBorder="1" applyAlignment="1">
      <alignment wrapText="1"/>
      <protection/>
    </xf>
    <xf numFmtId="0" fontId="0" fillId="0" borderId="81" xfId="57" applyBorder="1" applyAlignment="1">
      <alignment horizontal="center"/>
      <protection/>
    </xf>
    <xf numFmtId="0" fontId="0" fillId="0" borderId="82" xfId="57" applyBorder="1" applyAlignment="1">
      <alignment horizontal="center"/>
      <protection/>
    </xf>
    <xf numFmtId="0" fontId="7" fillId="0" borderId="0" xfId="57" applyFont="1" applyFill="1" applyBorder="1" applyAlignment="1">
      <alignment horizontal="right" wrapText="1"/>
      <protection/>
    </xf>
    <xf numFmtId="0" fontId="0" fillId="0" borderId="0" xfId="57" applyBorder="1" applyAlignment="1">
      <alignment horizontal="center"/>
      <protection/>
    </xf>
    <xf numFmtId="2" fontId="0" fillId="0" borderId="0" xfId="57" applyNumberFormat="1" applyBorder="1">
      <alignment/>
      <protection/>
    </xf>
    <xf numFmtId="0" fontId="0" fillId="35" borderId="83" xfId="57" applyFill="1" applyBorder="1" applyAlignment="1">
      <alignment horizontal="center"/>
      <protection/>
    </xf>
    <xf numFmtId="0" fontId="7" fillId="35" borderId="84" xfId="57" applyFont="1" applyFill="1" applyBorder="1" applyAlignment="1">
      <alignment horizontal="center" wrapText="1"/>
      <protection/>
    </xf>
    <xf numFmtId="0" fontId="0" fillId="35" borderId="84" xfId="57" applyFill="1" applyBorder="1" applyAlignment="1">
      <alignment horizontal="center"/>
      <protection/>
    </xf>
    <xf numFmtId="2" fontId="0" fillId="35" borderId="84" xfId="57" applyNumberFormat="1" applyFill="1" applyBorder="1">
      <alignment/>
      <protection/>
    </xf>
    <xf numFmtId="0" fontId="0" fillId="0" borderId="85" xfId="57" applyBorder="1" applyAlignment="1">
      <alignment horizontal="center"/>
      <protection/>
    </xf>
    <xf numFmtId="0" fontId="0" fillId="0" borderId="65" xfId="57" applyFont="1" applyBorder="1" applyAlignment="1">
      <alignment wrapText="1"/>
      <protection/>
    </xf>
    <xf numFmtId="0" fontId="0" fillId="0" borderId="65" xfId="57" applyFont="1" applyBorder="1" applyAlignment="1">
      <alignment horizontal="center"/>
      <protection/>
    </xf>
    <xf numFmtId="2" fontId="0" fillId="0" borderId="65" xfId="57" applyNumberFormat="1" applyBorder="1">
      <alignment/>
      <protection/>
    </xf>
    <xf numFmtId="0" fontId="0" fillId="0" borderId="0" xfId="57" applyFont="1" applyBorder="1" applyAlignment="1">
      <alignment wrapText="1"/>
      <protection/>
    </xf>
    <xf numFmtId="0" fontId="7" fillId="35" borderId="84" xfId="57" applyFont="1" applyFill="1" applyBorder="1" applyAlignment="1">
      <alignment horizontal="center"/>
      <protection/>
    </xf>
    <xf numFmtId="0" fontId="0" fillId="35" borderId="84" xfId="57" applyFont="1" applyFill="1" applyBorder="1" applyAlignment="1">
      <alignment horizontal="center"/>
      <protection/>
    </xf>
    <xf numFmtId="0" fontId="0" fillId="0" borderId="86" xfId="57" applyBorder="1" applyAlignment="1">
      <alignment horizontal="center"/>
      <protection/>
    </xf>
    <xf numFmtId="2" fontId="0" fillId="0" borderId="69" xfId="57" applyNumberFormat="1" applyBorder="1">
      <alignment/>
      <protection/>
    </xf>
    <xf numFmtId="0" fontId="0" fillId="0" borderId="15" xfId="57" applyBorder="1" applyAlignment="1">
      <alignment wrapText="1"/>
      <protection/>
    </xf>
    <xf numFmtId="0" fontId="0" fillId="0" borderId="81" xfId="57" applyFont="1" applyBorder="1" applyAlignment="1">
      <alignment horizontal="center"/>
      <protection/>
    </xf>
    <xf numFmtId="2" fontId="0" fillId="0" borderId="81" xfId="57" applyNumberFormat="1" applyBorder="1">
      <alignment/>
      <protection/>
    </xf>
    <xf numFmtId="0" fontId="0" fillId="35" borderId="64" xfId="57" applyFill="1" applyBorder="1" applyAlignment="1">
      <alignment horizontal="center"/>
      <protection/>
    </xf>
    <xf numFmtId="0" fontId="0" fillId="35" borderId="65" xfId="57" applyFill="1" applyBorder="1" applyAlignment="1">
      <alignment horizontal="center"/>
      <protection/>
    </xf>
    <xf numFmtId="2" fontId="0" fillId="35" borderId="65" xfId="57" applyNumberFormat="1" applyFill="1" applyBorder="1">
      <alignment/>
      <protection/>
    </xf>
    <xf numFmtId="0" fontId="7" fillId="35" borderId="65" xfId="57" applyFont="1" applyFill="1" applyBorder="1" applyAlignment="1">
      <alignment horizontal="center"/>
      <protection/>
    </xf>
    <xf numFmtId="0" fontId="0" fillId="35" borderId="65" xfId="57" applyFont="1" applyFill="1" applyBorder="1" applyAlignment="1">
      <alignment horizontal="center"/>
      <protection/>
    </xf>
    <xf numFmtId="0" fontId="0" fillId="0" borderId="87" xfId="57" applyBorder="1" applyAlignment="1">
      <alignment horizontal="center"/>
      <protection/>
    </xf>
    <xf numFmtId="0" fontId="0" fillId="0" borderId="88" xfId="57" applyFont="1" applyBorder="1" applyAlignment="1">
      <alignment wrapText="1"/>
      <protection/>
    </xf>
    <xf numFmtId="0" fontId="0" fillId="0" borderId="88" xfId="57" applyFont="1" applyBorder="1" applyAlignment="1">
      <alignment horizontal="center"/>
      <protection/>
    </xf>
    <xf numFmtId="0" fontId="0" fillId="0" borderId="89" xfId="57" applyBorder="1" applyAlignment="1">
      <alignment horizontal="center"/>
      <protection/>
    </xf>
    <xf numFmtId="0" fontId="0" fillId="0" borderId="79" xfId="57" applyFont="1" applyBorder="1" applyAlignment="1">
      <alignment horizontal="center"/>
      <protection/>
    </xf>
    <xf numFmtId="0" fontId="7" fillId="0" borderId="0" xfId="57" applyFont="1" applyBorder="1" applyAlignment="1">
      <alignment horizontal="center"/>
      <protection/>
    </xf>
    <xf numFmtId="0" fontId="0" fillId="0" borderId="15" xfId="57" applyBorder="1">
      <alignment/>
      <protection/>
    </xf>
    <xf numFmtId="0" fontId="7" fillId="0" borderId="59" xfId="57" applyFont="1" applyFill="1" applyBorder="1" applyAlignment="1">
      <alignment horizontal="right"/>
      <protection/>
    </xf>
    <xf numFmtId="0" fontId="0" fillId="0" borderId="59" xfId="57" applyFont="1" applyBorder="1" applyAlignment="1">
      <alignment horizontal="center"/>
      <protection/>
    </xf>
    <xf numFmtId="2" fontId="0" fillId="0" borderId="59" xfId="57" applyNumberFormat="1" applyBorder="1" applyAlignment="1">
      <alignment horizontal="right"/>
      <protection/>
    </xf>
    <xf numFmtId="2" fontId="0" fillId="35" borderId="65" xfId="57" applyNumberFormat="1" applyFill="1" applyBorder="1" applyAlignment="1">
      <alignment horizontal="right"/>
      <protection/>
    </xf>
    <xf numFmtId="2" fontId="0" fillId="0" borderId="81" xfId="57" applyNumberFormat="1" applyBorder="1" applyAlignment="1">
      <alignment/>
      <protection/>
    </xf>
    <xf numFmtId="2" fontId="0" fillId="0" borderId="59" xfId="57" applyNumberFormat="1" applyBorder="1" applyAlignment="1">
      <alignment/>
      <protection/>
    </xf>
    <xf numFmtId="0" fontId="0" fillId="0" borderId="0" xfId="57" applyBorder="1">
      <alignment/>
      <protection/>
    </xf>
    <xf numFmtId="2" fontId="0" fillId="0" borderId="69" xfId="57" applyNumberFormat="1" applyBorder="1" applyAlignment="1">
      <alignment/>
      <protection/>
    </xf>
    <xf numFmtId="0" fontId="0" fillId="0" borderId="90" xfId="57" applyBorder="1" applyAlignment="1">
      <alignment horizontal="center"/>
      <protection/>
    </xf>
    <xf numFmtId="0" fontId="0" fillId="0" borderId="47" xfId="57" applyFont="1" applyBorder="1" applyAlignment="1">
      <alignment wrapText="1"/>
      <protection/>
    </xf>
    <xf numFmtId="0" fontId="0" fillId="0" borderId="47" xfId="57" applyBorder="1" applyAlignment="1">
      <alignment horizontal="center"/>
      <protection/>
    </xf>
    <xf numFmtId="2" fontId="0" fillId="0" borderId="47" xfId="57" applyNumberFormat="1" applyBorder="1" applyAlignment="1">
      <alignment/>
      <protection/>
    </xf>
    <xf numFmtId="0" fontId="0" fillId="0" borderId="0" xfId="57" applyFont="1" applyBorder="1" applyAlignment="1">
      <alignment horizontal="center"/>
      <protection/>
    </xf>
    <xf numFmtId="2" fontId="0" fillId="0" borderId="0" xfId="57" applyNumberFormat="1" applyBorder="1" applyAlignment="1">
      <alignment/>
      <protection/>
    </xf>
    <xf numFmtId="2" fontId="0" fillId="35" borderId="84" xfId="57" applyNumberFormat="1" applyFill="1" applyBorder="1" applyAlignment="1">
      <alignment/>
      <protection/>
    </xf>
    <xf numFmtId="2" fontId="0" fillId="35" borderId="65" xfId="57" applyNumberFormat="1" applyFill="1" applyBorder="1" applyAlignment="1">
      <alignment/>
      <protection/>
    </xf>
    <xf numFmtId="2" fontId="0" fillId="0" borderId="88" xfId="57" applyNumberFormat="1" applyBorder="1" applyAlignment="1">
      <alignment/>
      <protection/>
    </xf>
    <xf numFmtId="0" fontId="0" fillId="0" borderId="15" xfId="57" applyFont="1" applyBorder="1" applyAlignment="1">
      <alignment horizontal="right" wrapText="1"/>
      <protection/>
    </xf>
    <xf numFmtId="0" fontId="0" fillId="0" borderId="79" xfId="57" applyFont="1" applyBorder="1" applyAlignment="1">
      <alignment horizontal="right" wrapText="1"/>
      <protection/>
    </xf>
    <xf numFmtId="0" fontId="7" fillId="0" borderId="0" xfId="57" applyFont="1" applyFill="1" applyBorder="1" applyAlignment="1">
      <alignment horizontal="center"/>
      <protection/>
    </xf>
    <xf numFmtId="0" fontId="0" fillId="35" borderId="64" xfId="57" applyFill="1" applyBorder="1">
      <alignment/>
      <protection/>
    </xf>
    <xf numFmtId="0" fontId="0" fillId="35" borderId="65" xfId="57" applyFill="1" applyBorder="1">
      <alignment/>
      <protection/>
    </xf>
    <xf numFmtId="0" fontId="0" fillId="0" borderId="15" xfId="57" applyFont="1" applyBorder="1" applyAlignment="1">
      <alignment horizontal="center"/>
      <protection/>
    </xf>
    <xf numFmtId="2" fontId="0" fillId="0" borderId="15" xfId="57" applyNumberFormat="1" applyFont="1" applyBorder="1" applyAlignment="1">
      <alignment/>
      <protection/>
    </xf>
    <xf numFmtId="0" fontId="7" fillId="0" borderId="0" xfId="57" applyFont="1" applyFill="1" applyBorder="1" applyAlignment="1">
      <alignment horizontal="right"/>
      <protection/>
    </xf>
    <xf numFmtId="0" fontId="10" fillId="0" borderId="47" xfId="0" applyFont="1" applyBorder="1" applyAlignment="1">
      <alignment horizontal="justify" vertical="top" wrapText="1"/>
    </xf>
    <xf numFmtId="0" fontId="2" fillId="0" borderId="91" xfId="0" applyFont="1" applyFill="1" applyBorder="1" applyAlignment="1">
      <alignment horizontal="center" vertical="center" wrapText="1"/>
    </xf>
    <xf numFmtId="4" fontId="0" fillId="0" borderId="92" xfId="0" applyNumberFormat="1" applyFont="1" applyBorder="1" applyAlignment="1">
      <alignment horizontal="center"/>
    </xf>
    <xf numFmtId="190" fontId="0" fillId="0" borderId="93" xfId="0" applyNumberFormat="1" applyFont="1" applyBorder="1" applyAlignment="1">
      <alignment horizontal="center" vertical="top"/>
    </xf>
    <xf numFmtId="0" fontId="0" fillId="0" borderId="94" xfId="0" applyFont="1" applyBorder="1" applyAlignment="1">
      <alignment horizontal="center"/>
    </xf>
    <xf numFmtId="4" fontId="0" fillId="0" borderId="94" xfId="0" applyNumberFormat="1" applyFont="1" applyBorder="1" applyAlignment="1">
      <alignment horizontal="center"/>
    </xf>
    <xf numFmtId="0" fontId="0" fillId="0" borderId="69" xfId="57" applyFont="1" applyFill="1" applyBorder="1" applyAlignment="1">
      <alignment horizontal="left" wrapText="1"/>
      <protection/>
    </xf>
    <xf numFmtId="0" fontId="0" fillId="0" borderId="15" xfId="57" applyFont="1" applyFill="1" applyBorder="1" applyAlignment="1">
      <alignment horizontal="left" wrapText="1"/>
      <protection/>
    </xf>
    <xf numFmtId="0" fontId="0" fillId="0" borderId="79" xfId="57" applyFont="1" applyFill="1" applyBorder="1" applyAlignment="1">
      <alignment horizontal="left" wrapText="1"/>
      <protection/>
    </xf>
    <xf numFmtId="0" fontId="0" fillId="0" borderId="79" xfId="57" applyFont="1" applyBorder="1" applyAlignment="1">
      <alignment horizontal="left"/>
      <protection/>
    </xf>
    <xf numFmtId="0" fontId="7" fillId="0" borderId="65" xfId="0" applyFont="1" applyBorder="1" applyAlignment="1">
      <alignment horizontal="justify" vertical="top" wrapText="1"/>
    </xf>
    <xf numFmtId="0" fontId="42" fillId="0" borderId="95" xfId="0" applyFont="1" applyBorder="1" applyAlignment="1">
      <alignment horizontal="center" vertical="top" wrapText="1"/>
    </xf>
    <xf numFmtId="0" fontId="42" fillId="0" borderId="51" xfId="0" applyFont="1" applyBorder="1" applyAlignment="1">
      <alignment horizontal="center" vertical="top" wrapText="1"/>
    </xf>
    <xf numFmtId="0" fontId="21" fillId="0" borderId="96" xfId="0" applyFont="1" applyBorder="1" applyAlignment="1">
      <alignment horizontal="left" vertical="top" wrapText="1"/>
    </xf>
    <xf numFmtId="0" fontId="28" fillId="0" borderId="96" xfId="0" applyFont="1" applyBorder="1" applyAlignment="1">
      <alignment/>
    </xf>
    <xf numFmtId="0" fontId="21" fillId="0" borderId="15" xfId="0" applyFont="1" applyBorder="1" applyAlignment="1">
      <alignment horizontal="center" vertical="top" wrapText="1"/>
    </xf>
    <xf numFmtId="0" fontId="28" fillId="0" borderId="15" xfId="0" applyFont="1" applyBorder="1" applyAlignment="1">
      <alignment horizontal="right"/>
    </xf>
    <xf numFmtId="0" fontId="28" fillId="0" borderId="15" xfId="0" applyFont="1" applyBorder="1" applyAlignment="1">
      <alignment horizontal="center"/>
    </xf>
    <xf numFmtId="0" fontId="21" fillId="0" borderId="15" xfId="0" applyFont="1" applyBorder="1" applyAlignment="1">
      <alignment horizontal="center" vertical="top"/>
    </xf>
    <xf numFmtId="0" fontId="21" fillId="0" borderId="97" xfId="0" applyFont="1" applyBorder="1" applyAlignment="1">
      <alignment horizontal="center" vertical="top"/>
    </xf>
    <xf numFmtId="0" fontId="28" fillId="0" borderId="97" xfId="0" applyFont="1" applyBorder="1" applyAlignment="1">
      <alignment horizontal="right"/>
    </xf>
    <xf numFmtId="0" fontId="28" fillId="0" borderId="97" xfId="0" applyFont="1" applyBorder="1" applyAlignment="1">
      <alignment horizontal="center"/>
    </xf>
    <xf numFmtId="0" fontId="26" fillId="0" borderId="98" xfId="0" applyFont="1" applyBorder="1" applyAlignment="1">
      <alignment horizontal="center" vertical="top" wrapText="1"/>
    </xf>
    <xf numFmtId="49" fontId="21" fillId="0" borderId="96" xfId="0" applyNumberFormat="1" applyFont="1" applyBorder="1" applyAlignment="1">
      <alignment horizontal="center" vertical="top" wrapText="1"/>
    </xf>
    <xf numFmtId="0" fontId="28" fillId="0" borderId="47" xfId="0" applyFont="1" applyBorder="1" applyAlignment="1">
      <alignment horizontal="right"/>
    </xf>
    <xf numFmtId="0" fontId="28" fillId="0" borderId="47" xfId="0" applyFont="1" applyBorder="1" applyAlignment="1">
      <alignment horizontal="center"/>
    </xf>
    <xf numFmtId="0" fontId="26" fillId="0" borderId="77" xfId="0" applyFont="1" applyBorder="1" applyAlignment="1">
      <alignment horizontal="center" vertical="top"/>
    </xf>
    <xf numFmtId="49" fontId="21" fillId="0" borderId="15" xfId="0" applyNumberFormat="1" applyFont="1" applyBorder="1" applyAlignment="1">
      <alignment horizontal="center" vertical="top" wrapText="1"/>
    </xf>
    <xf numFmtId="0" fontId="26" fillId="0" borderId="77" xfId="0" applyFont="1" applyBorder="1" applyAlignment="1">
      <alignment horizontal="center" vertical="top" wrapText="1"/>
    </xf>
    <xf numFmtId="0" fontId="21" fillId="0" borderId="15" xfId="0" applyNumberFormat="1" applyFont="1" applyBorder="1" applyAlignment="1">
      <alignment horizontal="center" vertical="top" wrapText="1"/>
    </xf>
    <xf numFmtId="0" fontId="33" fillId="0" borderId="77" xfId="0" applyFont="1" applyBorder="1" applyAlignment="1">
      <alignment horizontal="center" vertical="top"/>
    </xf>
    <xf numFmtId="2" fontId="21" fillId="0" borderId="15" xfId="0" applyNumberFormat="1" applyFont="1" applyBorder="1" applyAlignment="1">
      <alignment horizontal="justify" vertical="top" wrapText="1"/>
    </xf>
    <xf numFmtId="0" fontId="26" fillId="0" borderId="99" xfId="0" applyFont="1" applyBorder="1" applyAlignment="1">
      <alignment horizontal="center" vertical="top" wrapText="1"/>
    </xf>
    <xf numFmtId="0" fontId="26" fillId="0" borderId="100" xfId="0" applyFont="1" applyBorder="1" applyAlignment="1">
      <alignment horizontal="center" vertical="top"/>
    </xf>
    <xf numFmtId="0" fontId="27" fillId="0" borderId="81" xfId="0" applyFont="1" applyBorder="1" applyAlignment="1">
      <alignment horizontal="right"/>
    </xf>
    <xf numFmtId="0" fontId="27" fillId="0" borderId="81" xfId="0" applyFont="1" applyBorder="1" applyAlignment="1">
      <alignment horizontal="center"/>
    </xf>
    <xf numFmtId="0" fontId="20" fillId="0" borderId="33" xfId="0" applyFont="1" applyBorder="1" applyAlignment="1">
      <alignment horizontal="center" vertical="top" wrapText="1"/>
    </xf>
    <xf numFmtId="0" fontId="21" fillId="0" borderId="59" xfId="0" applyFont="1" applyBorder="1" applyAlignment="1">
      <alignment horizontal="justify" vertical="top" wrapText="1"/>
    </xf>
    <xf numFmtId="0" fontId="40" fillId="0" borderId="59" xfId="0" applyFont="1" applyBorder="1" applyAlignment="1">
      <alignment/>
    </xf>
    <xf numFmtId="0" fontId="40" fillId="0" borderId="59" xfId="0" applyFont="1" applyBorder="1" applyAlignment="1">
      <alignment horizontal="justify" vertical="top" wrapText="1"/>
    </xf>
    <xf numFmtId="0" fontId="26" fillId="0" borderId="64" xfId="0" applyFont="1" applyBorder="1" applyAlignment="1">
      <alignment horizontal="center" vertical="top"/>
    </xf>
    <xf numFmtId="0" fontId="39" fillId="0" borderId="15" xfId="0" applyFont="1" applyBorder="1" applyAlignment="1">
      <alignment horizontal="justify" vertical="top"/>
    </xf>
    <xf numFmtId="49" fontId="39" fillId="0" borderId="81" xfId="0" applyNumberFormat="1" applyFont="1" applyBorder="1" applyAlignment="1">
      <alignment horizontal="justify" vertical="top" wrapText="1"/>
    </xf>
    <xf numFmtId="49" fontId="21" fillId="0" borderId="15" xfId="0" applyNumberFormat="1" applyFont="1" applyBorder="1" applyAlignment="1">
      <alignment horizontal="left" vertical="top" wrapText="1"/>
    </xf>
    <xf numFmtId="49" fontId="21" fillId="0" borderId="97" xfId="0" applyNumberFormat="1" applyFont="1" applyBorder="1" applyAlignment="1">
      <alignment horizontal="left" vertical="top" wrapText="1"/>
    </xf>
    <xf numFmtId="190" fontId="0" fillId="0" borderId="27" xfId="0" applyNumberFormat="1" applyFont="1" applyBorder="1" applyAlignment="1">
      <alignment horizontal="center" vertical="top"/>
    </xf>
    <xf numFmtId="0" fontId="0" fillId="0" borderId="47" xfId="0" applyFont="1" applyFill="1" applyBorder="1" applyAlignment="1">
      <alignment horizontal="left" vertical="top" wrapText="1"/>
    </xf>
    <xf numFmtId="0" fontId="0" fillId="0" borderId="47" xfId="0" applyFont="1" applyBorder="1" applyAlignment="1">
      <alignment horizontal="center"/>
    </xf>
    <xf numFmtId="0" fontId="0" fillId="0" borderId="15" xfId="0" applyFont="1" applyFill="1" applyBorder="1" applyAlignment="1">
      <alignment horizontal="left" vertical="top" wrapText="1"/>
    </xf>
    <xf numFmtId="0" fontId="0" fillId="0" borderId="15" xfId="0" applyFont="1" applyBorder="1" applyAlignment="1">
      <alignment horizontal="center"/>
    </xf>
    <xf numFmtId="3" fontId="0" fillId="0" borderId="15" xfId="0" applyNumberFormat="1" applyFont="1" applyBorder="1" applyAlignment="1">
      <alignment horizontal="center"/>
    </xf>
    <xf numFmtId="0" fontId="0" fillId="0" borderId="15" xfId="0" applyFont="1" applyBorder="1" applyAlignment="1">
      <alignment horizontal="left" vertical="top" wrapText="1"/>
    </xf>
    <xf numFmtId="192" fontId="0" fillId="0" borderId="15" xfId="0" applyNumberFormat="1" applyFont="1" applyFill="1" applyBorder="1" applyAlignment="1">
      <alignment horizontal="center"/>
    </xf>
    <xf numFmtId="192" fontId="0" fillId="0" borderId="15" xfId="0" applyNumberFormat="1" applyFont="1" applyBorder="1" applyAlignment="1">
      <alignment horizontal="center"/>
    </xf>
    <xf numFmtId="0" fontId="0" fillId="0" borderId="79" xfId="0" applyFont="1" applyBorder="1" applyAlignment="1">
      <alignment horizontal="left" vertical="top" wrapText="1"/>
    </xf>
    <xf numFmtId="0" fontId="0" fillId="0" borderId="79" xfId="0" applyFont="1" applyBorder="1" applyAlignment="1">
      <alignment horizontal="center"/>
    </xf>
    <xf numFmtId="3" fontId="0" fillId="0" borderId="79" xfId="0" applyNumberFormat="1" applyFont="1" applyBorder="1" applyAlignment="1">
      <alignment horizontal="center"/>
    </xf>
    <xf numFmtId="49" fontId="0" fillId="0" borderId="30" xfId="0" applyNumberFormat="1" applyFont="1" applyBorder="1" applyAlignment="1">
      <alignment horizontal="center" vertical="top"/>
    </xf>
    <xf numFmtId="49" fontId="0" fillId="0" borderId="19" xfId="0" applyNumberFormat="1" applyFont="1" applyBorder="1" applyAlignment="1">
      <alignment horizontal="center" vertical="top"/>
    </xf>
    <xf numFmtId="49" fontId="0" fillId="0" borderId="78" xfId="0" applyNumberFormat="1" applyFont="1" applyBorder="1" applyAlignment="1">
      <alignment horizontal="center" vertical="top"/>
    </xf>
    <xf numFmtId="49" fontId="0" fillId="0" borderId="67" xfId="0" applyNumberFormat="1" applyFont="1" applyBorder="1" applyAlignment="1">
      <alignment horizontal="center" vertical="top"/>
    </xf>
    <xf numFmtId="0" fontId="0" fillId="0" borderId="69" xfId="0" applyFont="1" applyFill="1" applyBorder="1" applyAlignment="1">
      <alignment horizontal="left" vertical="top" wrapText="1"/>
    </xf>
    <xf numFmtId="0" fontId="0" fillId="0" borderId="69" xfId="0" applyFont="1" applyBorder="1" applyAlignment="1">
      <alignment horizontal="center"/>
    </xf>
    <xf numFmtId="3" fontId="0" fillId="0" borderId="69" xfId="0" applyNumberFormat="1" applyFont="1" applyBorder="1" applyAlignment="1">
      <alignment horizontal="center"/>
    </xf>
    <xf numFmtId="0" fontId="0" fillId="0" borderId="15" xfId="0" applyFont="1" applyBorder="1" applyAlignment="1">
      <alignment wrapText="1"/>
    </xf>
    <xf numFmtId="49" fontId="0" fillId="0" borderId="15" xfId="0" applyNumberFormat="1" applyFont="1" applyBorder="1" applyAlignment="1">
      <alignment horizontal="center"/>
    </xf>
    <xf numFmtId="49" fontId="0" fillId="0" borderId="19" xfId="0" applyNumberFormat="1" applyFont="1" applyFill="1" applyBorder="1" applyAlignment="1">
      <alignment horizontal="center" vertical="top"/>
    </xf>
    <xf numFmtId="49" fontId="0" fillId="0" borderId="100" xfId="0" applyNumberFormat="1" applyFont="1" applyFill="1" applyBorder="1" applyAlignment="1">
      <alignment horizontal="center" vertical="top"/>
    </xf>
    <xf numFmtId="0" fontId="0" fillId="0" borderId="81" xfId="0" applyFont="1" applyFill="1" applyBorder="1" applyAlignment="1">
      <alignment horizontal="left" vertical="top" wrapText="1"/>
    </xf>
    <xf numFmtId="49" fontId="0" fillId="0" borderId="81" xfId="0" applyNumberFormat="1" applyFont="1" applyBorder="1" applyAlignment="1">
      <alignment horizontal="center"/>
    </xf>
    <xf numFmtId="3" fontId="0" fillId="0" borderId="81" xfId="0" applyNumberFormat="1" applyFont="1" applyBorder="1" applyAlignment="1">
      <alignment horizontal="center"/>
    </xf>
    <xf numFmtId="49" fontId="0" fillId="0" borderId="33" xfId="0" applyNumberFormat="1" applyFont="1" applyFill="1" applyBorder="1" applyAlignment="1">
      <alignment horizontal="center" vertical="top"/>
    </xf>
    <xf numFmtId="0" fontId="0" fillId="0" borderId="59" xfId="0" applyFont="1" applyFill="1" applyBorder="1" applyAlignment="1">
      <alignment horizontal="left" vertical="top" wrapText="1"/>
    </xf>
    <xf numFmtId="49" fontId="0" fillId="0" borderId="59" xfId="0" applyNumberFormat="1" applyFont="1" applyBorder="1" applyAlignment="1">
      <alignment horizontal="center"/>
    </xf>
    <xf numFmtId="49" fontId="42" fillId="39" borderId="33" xfId="0" applyNumberFormat="1" applyFont="1" applyFill="1" applyBorder="1" applyAlignment="1">
      <alignment horizontal="center" vertical="top"/>
    </xf>
    <xf numFmtId="0" fontId="43" fillId="39" borderId="59" xfId="0" applyNumberFormat="1" applyFont="1" applyFill="1" applyBorder="1" applyAlignment="1">
      <alignment horizontal="justify" vertical="top"/>
    </xf>
    <xf numFmtId="0" fontId="7" fillId="39" borderId="59" xfId="0" applyFont="1" applyFill="1" applyBorder="1" applyAlignment="1">
      <alignment horizontal="center"/>
    </xf>
    <xf numFmtId="3" fontId="0" fillId="39" borderId="59" xfId="0" applyNumberFormat="1" applyFont="1" applyFill="1" applyBorder="1" applyAlignment="1">
      <alignment horizontal="center"/>
    </xf>
    <xf numFmtId="0" fontId="0" fillId="0" borderId="79" xfId="0" applyFont="1" applyFill="1" applyBorder="1" applyAlignment="1">
      <alignment horizontal="left" vertical="top" wrapText="1"/>
    </xf>
    <xf numFmtId="49" fontId="0" fillId="0" borderId="79" xfId="0" applyNumberFormat="1" applyFont="1" applyBorder="1" applyAlignment="1">
      <alignment horizontal="center"/>
    </xf>
    <xf numFmtId="49" fontId="44" fillId="40" borderId="33" xfId="0" applyNumberFormat="1" applyFont="1" applyFill="1" applyBorder="1" applyAlignment="1">
      <alignment horizontal="center" vertical="top"/>
    </xf>
    <xf numFmtId="0" fontId="7" fillId="40" borderId="59" xfId="0" applyNumberFormat="1" applyFont="1" applyFill="1" applyBorder="1" applyAlignment="1">
      <alignment horizontal="justify" vertical="top" wrapText="1"/>
    </xf>
    <xf numFmtId="49" fontId="7" fillId="40" borderId="59" xfId="0" applyNumberFormat="1" applyFont="1" applyFill="1" applyBorder="1" applyAlignment="1">
      <alignment horizontal="center"/>
    </xf>
    <xf numFmtId="3" fontId="7" fillId="40" borderId="59" xfId="0" applyNumberFormat="1" applyFont="1" applyFill="1" applyBorder="1" applyAlignment="1">
      <alignment horizontal="center"/>
    </xf>
    <xf numFmtId="49" fontId="0" fillId="0" borderId="67" xfId="0" applyNumberFormat="1" applyFont="1" applyFill="1" applyBorder="1" applyAlignment="1">
      <alignment horizontal="center" vertical="top"/>
    </xf>
    <xf numFmtId="0" fontId="0" fillId="0" borderId="69" xfId="0" applyFont="1" applyBorder="1" applyAlignment="1">
      <alignment horizontal="left" vertical="top" wrapText="1"/>
    </xf>
    <xf numFmtId="49" fontId="0" fillId="0" borderId="69" xfId="0" applyNumberFormat="1" applyFont="1" applyBorder="1" applyAlignment="1">
      <alignment horizontal="center"/>
    </xf>
    <xf numFmtId="49" fontId="0" fillId="0" borderId="19" xfId="0" applyNumberFormat="1" applyFont="1" applyFill="1" applyBorder="1" applyAlignment="1">
      <alignment horizontal="center" vertical="top"/>
    </xf>
    <xf numFmtId="0" fontId="0" fillId="0" borderId="69" xfId="0" applyNumberFormat="1" applyFont="1" applyBorder="1" applyAlignment="1">
      <alignment horizontal="justify" vertical="top" wrapText="1"/>
    </xf>
    <xf numFmtId="0" fontId="0" fillId="0" borderId="69" xfId="0" applyNumberFormat="1" applyFont="1" applyBorder="1" applyAlignment="1">
      <alignment horizontal="center"/>
    </xf>
    <xf numFmtId="0" fontId="0" fillId="0" borderId="15" xfId="0" applyNumberFormat="1" applyFont="1" applyBorder="1" applyAlignment="1">
      <alignment horizontal="justify" vertical="top" wrapText="1"/>
    </xf>
    <xf numFmtId="0" fontId="0" fillId="0" borderId="15" xfId="0" applyNumberFormat="1" applyFont="1" applyBorder="1" applyAlignment="1">
      <alignment horizontal="center"/>
    </xf>
    <xf numFmtId="49" fontId="45" fillId="0" borderId="19" xfId="0" applyNumberFormat="1" applyFont="1" applyBorder="1" applyAlignment="1">
      <alignment horizontal="center" vertical="top"/>
    </xf>
    <xf numFmtId="1" fontId="0" fillId="0" borderId="15" xfId="0" applyNumberFormat="1" applyFont="1" applyBorder="1" applyAlignment="1">
      <alignment/>
    </xf>
    <xf numFmtId="49" fontId="45" fillId="0" borderId="78" xfId="0" applyNumberFormat="1" applyFont="1" applyBorder="1" applyAlignment="1">
      <alignment horizontal="center" vertical="top"/>
    </xf>
    <xf numFmtId="0" fontId="0" fillId="0" borderId="79" xfId="0" applyNumberFormat="1" applyFont="1" applyBorder="1" applyAlignment="1">
      <alignment horizontal="justify" vertical="top" wrapText="1"/>
    </xf>
    <xf numFmtId="1" fontId="0" fillId="0" borderId="79" xfId="0" applyNumberFormat="1" applyFont="1" applyBorder="1" applyAlignment="1">
      <alignment/>
    </xf>
    <xf numFmtId="49" fontId="7" fillId="40" borderId="33" xfId="0" applyNumberFormat="1" applyFont="1" applyFill="1" applyBorder="1" applyAlignment="1">
      <alignment horizontal="center" vertical="top" wrapText="1"/>
    </xf>
    <xf numFmtId="0" fontId="7" fillId="40" borderId="59" xfId="0" applyNumberFormat="1" applyFont="1" applyFill="1" applyBorder="1" applyAlignment="1">
      <alignment horizontal="justify" vertical="top"/>
    </xf>
    <xf numFmtId="3" fontId="0" fillId="40" borderId="59" xfId="0" applyNumberFormat="1" applyFont="1" applyFill="1" applyBorder="1" applyAlignment="1">
      <alignment horizontal="center"/>
    </xf>
    <xf numFmtId="0" fontId="0" fillId="0" borderId="15" xfId="0" applyFont="1" applyFill="1" applyBorder="1" applyAlignment="1">
      <alignment horizontal="left" wrapText="1"/>
    </xf>
    <xf numFmtId="0" fontId="3" fillId="33" borderId="101" xfId="0" applyFont="1" applyFill="1" applyBorder="1" applyAlignment="1">
      <alignment horizontal="center" vertical="center"/>
    </xf>
    <xf numFmtId="49" fontId="7" fillId="40" borderId="48" xfId="0" applyNumberFormat="1" applyFont="1" applyFill="1" applyBorder="1" applyAlignment="1">
      <alignment horizontal="center" vertical="top" wrapText="1"/>
    </xf>
    <xf numFmtId="4" fontId="0" fillId="0" borderId="79" xfId="0" applyNumberFormat="1" applyFont="1" applyBorder="1" applyAlignment="1">
      <alignment horizontal="center"/>
    </xf>
    <xf numFmtId="4" fontId="0" fillId="0" borderId="15" xfId="0" applyNumberFormat="1" applyFont="1" applyBorder="1" applyAlignment="1">
      <alignment horizontal="center"/>
    </xf>
    <xf numFmtId="49" fontId="0" fillId="0" borderId="78" xfId="0" applyNumberFormat="1" applyFont="1" applyFill="1" applyBorder="1" applyAlignment="1">
      <alignment horizontal="center" vertical="top"/>
    </xf>
    <xf numFmtId="192" fontId="0" fillId="0" borderId="79" xfId="0" applyNumberFormat="1" applyFont="1" applyBorder="1" applyAlignment="1">
      <alignment horizontal="center"/>
    </xf>
    <xf numFmtId="2" fontId="0" fillId="0" borderId="69" xfId="0" applyNumberFormat="1" applyFont="1" applyBorder="1" applyAlignment="1">
      <alignment horizontal="center"/>
    </xf>
    <xf numFmtId="2" fontId="0" fillId="0" borderId="15" xfId="0" applyNumberFormat="1" applyFont="1" applyBorder="1" applyAlignment="1">
      <alignment horizontal="center"/>
    </xf>
    <xf numFmtId="1" fontId="0" fillId="0" borderId="79" xfId="0" applyNumberFormat="1" applyFont="1" applyBorder="1" applyAlignment="1">
      <alignment horizontal="center"/>
    </xf>
    <xf numFmtId="2" fontId="0" fillId="0" borderId="79" xfId="0" applyNumberFormat="1" applyFont="1" applyBorder="1" applyAlignment="1">
      <alignment horizontal="center"/>
    </xf>
    <xf numFmtId="49" fontId="0" fillId="0" borderId="64" xfId="0" applyNumberFormat="1" applyFont="1" applyBorder="1" applyAlignment="1">
      <alignment horizontal="center" vertical="top"/>
    </xf>
    <xf numFmtId="0" fontId="0" fillId="0" borderId="65" xfId="0" applyNumberFormat="1" applyFont="1" applyBorder="1" applyAlignment="1">
      <alignment horizontal="justify" vertical="top" wrapText="1"/>
    </xf>
    <xf numFmtId="0" fontId="0" fillId="0" borderId="65" xfId="0" applyNumberFormat="1" applyFont="1" applyBorder="1" applyAlignment="1">
      <alignment horizontal="center"/>
    </xf>
    <xf numFmtId="3" fontId="0" fillId="0" borderId="65" xfId="0" applyNumberFormat="1" applyFont="1" applyBorder="1" applyAlignment="1">
      <alignment horizontal="center"/>
    </xf>
    <xf numFmtId="49" fontId="0" fillId="0" borderId="64" xfId="0" applyNumberFormat="1" applyFont="1" applyFill="1" applyBorder="1" applyAlignment="1">
      <alignment horizontal="center" vertical="top"/>
    </xf>
    <xf numFmtId="0" fontId="0" fillId="0" borderId="65" xfId="0" applyFont="1" applyBorder="1" applyAlignment="1">
      <alignment horizontal="left" vertical="top" wrapText="1"/>
    </xf>
    <xf numFmtId="49" fontId="0" fillId="0" borderId="65" xfId="0" applyNumberFormat="1" applyFont="1" applyBorder="1" applyAlignment="1">
      <alignment horizontal="center"/>
    </xf>
    <xf numFmtId="0" fontId="3" fillId="33" borderId="27" xfId="0" applyFont="1" applyFill="1" applyBorder="1" applyAlignment="1">
      <alignment horizontal="center" vertical="center"/>
    </xf>
    <xf numFmtId="0" fontId="7" fillId="0" borderId="79" xfId="0" applyFont="1" applyBorder="1" applyAlignment="1">
      <alignment horizontal="left" vertical="top" wrapText="1"/>
    </xf>
    <xf numFmtId="0" fontId="3" fillId="33" borderId="102" xfId="0" applyFont="1" applyFill="1" applyBorder="1" applyAlignment="1">
      <alignment horizontal="center" vertical="center"/>
    </xf>
    <xf numFmtId="0" fontId="3" fillId="33" borderId="103" xfId="0" applyFont="1" applyFill="1" applyBorder="1" applyAlignment="1">
      <alignment horizontal="left" vertical="center" wrapText="1"/>
    </xf>
    <xf numFmtId="4" fontId="0" fillId="0" borderId="69" xfId="0" applyNumberFormat="1" applyFont="1" applyBorder="1" applyAlignment="1">
      <alignment horizontal="center"/>
    </xf>
    <xf numFmtId="0" fontId="3" fillId="33" borderId="33" xfId="0" applyFont="1" applyFill="1" applyBorder="1" applyAlignment="1">
      <alignment horizontal="center" vertical="center"/>
    </xf>
    <xf numFmtId="0" fontId="3" fillId="33" borderId="45" xfId="0" applyFont="1" applyFill="1" applyBorder="1" applyAlignment="1">
      <alignment vertical="center" wrapText="1"/>
    </xf>
    <xf numFmtId="0" fontId="0" fillId="0" borderId="65" xfId="0" applyFont="1" applyFill="1" applyBorder="1" applyAlignment="1">
      <alignment horizontal="left" vertical="top" wrapText="1"/>
    </xf>
    <xf numFmtId="0" fontId="0" fillId="0" borderId="65" xfId="0" applyFont="1" applyBorder="1" applyAlignment="1">
      <alignment horizontal="center"/>
    </xf>
    <xf numFmtId="4" fontId="0" fillId="0" borderId="65" xfId="0" applyNumberFormat="1" applyFont="1" applyBorder="1" applyAlignment="1">
      <alignment horizontal="center"/>
    </xf>
    <xf numFmtId="4" fontId="48" fillId="0" borderId="62" xfId="0" applyNumberFormat="1" applyFont="1" applyBorder="1" applyAlignment="1">
      <alignment/>
    </xf>
    <xf numFmtId="0" fontId="48" fillId="0" borderId="62" xfId="0" applyFont="1" applyBorder="1" applyAlignment="1">
      <alignment/>
    </xf>
    <xf numFmtId="0" fontId="48" fillId="0" borderId="62" xfId="0" applyFont="1" applyBorder="1" applyAlignment="1">
      <alignment wrapText="1"/>
    </xf>
    <xf numFmtId="0" fontId="48" fillId="0" borderId="63" xfId="0" applyFont="1" applyBorder="1" applyAlignment="1">
      <alignment wrapText="1"/>
    </xf>
    <xf numFmtId="0" fontId="48" fillId="0" borderId="56" xfId="0" applyFont="1" applyBorder="1" applyAlignment="1">
      <alignment wrapText="1"/>
    </xf>
    <xf numFmtId="4" fontId="48" fillId="0" borderId="62" xfId="0" applyNumberFormat="1" applyFont="1" applyBorder="1" applyAlignment="1">
      <alignment wrapText="1"/>
    </xf>
    <xf numFmtId="4" fontId="48" fillId="0" borderId="63" xfId="0" applyNumberFormat="1" applyFont="1" applyBorder="1" applyAlignment="1">
      <alignment wrapText="1"/>
    </xf>
    <xf numFmtId="4" fontId="48" fillId="0" borderId="56" xfId="0" applyNumberFormat="1" applyFont="1" applyBorder="1" applyAlignment="1">
      <alignment wrapText="1"/>
    </xf>
    <xf numFmtId="4" fontId="0" fillId="0" borderId="65" xfId="0" applyNumberFormat="1" applyFont="1" applyBorder="1" applyAlignment="1">
      <alignment horizontal="center" wrapText="1"/>
    </xf>
    <xf numFmtId="4" fontId="48" fillId="0" borderId="65" xfId="0" applyNumberFormat="1" applyFont="1" applyBorder="1" applyAlignment="1">
      <alignment horizontal="center" wrapText="1"/>
    </xf>
    <xf numFmtId="0" fontId="48" fillId="0" borderId="74" xfId="0" applyFont="1" applyBorder="1" applyAlignment="1">
      <alignment vertical="top" wrapText="1"/>
    </xf>
    <xf numFmtId="0" fontId="48" fillId="0" borderId="104" xfId="0" applyFont="1" applyBorder="1" applyAlignment="1">
      <alignment vertical="top" wrapText="1"/>
    </xf>
    <xf numFmtId="0" fontId="0" fillId="0" borderId="104" xfId="0" applyFont="1" applyBorder="1" applyAlignment="1">
      <alignment vertical="top"/>
    </xf>
    <xf numFmtId="0" fontId="0" fillId="0" borderId="105" xfId="0" applyFont="1" applyBorder="1" applyAlignment="1">
      <alignment vertical="top"/>
    </xf>
    <xf numFmtId="0" fontId="0" fillId="0" borderId="66" xfId="0" applyFont="1" applyBorder="1" applyAlignment="1">
      <alignment vertical="top"/>
    </xf>
    <xf numFmtId="0" fontId="0" fillId="0" borderId="106" xfId="0" applyFont="1" applyBorder="1" applyAlignment="1">
      <alignment vertical="top"/>
    </xf>
    <xf numFmtId="0" fontId="0" fillId="0" borderId="107" xfId="0" applyFont="1" applyBorder="1" applyAlignment="1">
      <alignment vertical="top"/>
    </xf>
    <xf numFmtId="0" fontId="0" fillId="0" borderId="108" xfId="0" applyFont="1" applyBorder="1" applyAlignment="1">
      <alignment vertical="top"/>
    </xf>
    <xf numFmtId="0" fontId="48" fillId="0" borderId="104" xfId="0" applyFont="1" applyBorder="1" applyAlignment="1">
      <alignment vertical="top"/>
    </xf>
    <xf numFmtId="0" fontId="48" fillId="0" borderId="105" xfId="0" applyFont="1" applyBorder="1" applyAlignment="1">
      <alignment vertical="top"/>
    </xf>
    <xf numFmtId="0" fontId="48" fillId="0" borderId="66" xfId="0" applyFont="1" applyBorder="1" applyAlignment="1">
      <alignment vertical="top"/>
    </xf>
    <xf numFmtId="0" fontId="0" fillId="0" borderId="104" xfId="0" applyFont="1" applyBorder="1" applyAlignment="1">
      <alignment vertical="top" wrapText="1"/>
    </xf>
    <xf numFmtId="0" fontId="0" fillId="0" borderId="105" xfId="0" applyFont="1" applyBorder="1" applyAlignment="1">
      <alignment vertical="top" wrapText="1"/>
    </xf>
    <xf numFmtId="0" fontId="0" fillId="0" borderId="66" xfId="0" applyFont="1" applyBorder="1" applyAlignment="1">
      <alignment vertical="top" wrapText="1"/>
    </xf>
    <xf numFmtId="0" fontId="48" fillId="0" borderId="64" xfId="0" applyFont="1" applyBorder="1" applyAlignment="1">
      <alignment vertical="top" wrapText="1"/>
    </xf>
    <xf numFmtId="0" fontId="48" fillId="0" borderId="65" xfId="0" applyFont="1" applyBorder="1" applyAlignment="1">
      <alignment wrapText="1"/>
    </xf>
    <xf numFmtId="4" fontId="48" fillId="0" borderId="65" xfId="0" applyNumberFormat="1" applyFont="1" applyBorder="1" applyAlignment="1">
      <alignment wrapText="1"/>
    </xf>
    <xf numFmtId="0" fontId="48" fillId="0" borderId="65" xfId="0" applyFont="1" applyBorder="1" applyAlignment="1">
      <alignment horizontal="center" vertical="top" wrapText="1"/>
    </xf>
    <xf numFmtId="4" fontId="48" fillId="0" borderId="62" xfId="0" applyNumberFormat="1" applyFont="1" applyBorder="1" applyAlignment="1">
      <alignment horizontal="right" wrapText="1"/>
    </xf>
    <xf numFmtId="0" fontId="0" fillId="0" borderId="104" xfId="0" applyFont="1" applyBorder="1" applyAlignment="1">
      <alignment horizontal="center" vertical="top" wrapText="1"/>
    </xf>
    <xf numFmtId="0" fontId="11" fillId="34" borderId="109" xfId="0" applyFont="1" applyFill="1" applyBorder="1" applyAlignment="1">
      <alignment horizontal="center"/>
    </xf>
    <xf numFmtId="0" fontId="3" fillId="34" borderId="46" xfId="0" applyFont="1" applyFill="1" applyBorder="1" applyAlignment="1">
      <alignment vertical="top" wrapText="1"/>
    </xf>
    <xf numFmtId="0" fontId="12" fillId="34" borderId="46" xfId="0" applyFont="1" applyFill="1" applyBorder="1" applyAlignment="1">
      <alignment horizontal="center"/>
    </xf>
    <xf numFmtId="4" fontId="3" fillId="34" borderId="46" xfId="0" applyNumberFormat="1" applyFont="1" applyFill="1" applyBorder="1" applyAlignment="1">
      <alignment horizontal="right"/>
    </xf>
    <xf numFmtId="0" fontId="16" fillId="0" borderId="102" xfId="0" applyFont="1" applyBorder="1" applyAlignment="1">
      <alignment vertical="top"/>
    </xf>
    <xf numFmtId="0" fontId="52" fillId="0" borderId="103" xfId="0" applyFont="1" applyBorder="1" applyAlignment="1">
      <alignment horizontal="left"/>
    </xf>
    <xf numFmtId="0" fontId="16" fillId="0" borderId="33" xfId="0" applyFont="1" applyBorder="1" applyAlignment="1">
      <alignment vertical="top"/>
    </xf>
    <xf numFmtId="0" fontId="52" fillId="0" borderId="59" xfId="0" applyFont="1" applyBorder="1" applyAlignment="1">
      <alignment/>
    </xf>
    <xf numFmtId="0" fontId="53" fillId="0" borderId="59" xfId="0" applyFont="1" applyBorder="1" applyAlignment="1">
      <alignment/>
    </xf>
    <xf numFmtId="4" fontId="53" fillId="0" borderId="59" xfId="0" applyNumberFormat="1" applyFont="1" applyBorder="1" applyAlignment="1">
      <alignment/>
    </xf>
    <xf numFmtId="0" fontId="0" fillId="0" borderId="100" xfId="0" applyFont="1" applyBorder="1" applyAlignment="1">
      <alignment horizontal="center" vertical="top" wrapText="1"/>
    </xf>
    <xf numFmtId="0" fontId="19" fillId="0" borderId="81" xfId="0" applyFont="1" applyBorder="1" applyAlignment="1">
      <alignment vertical="top" wrapText="1"/>
    </xf>
    <xf numFmtId="0" fontId="16" fillId="0" borderId="81" xfId="0" applyFont="1" applyBorder="1" applyAlignment="1">
      <alignment horizontal="center" vertical="top" wrapText="1"/>
    </xf>
    <xf numFmtId="4" fontId="16" fillId="0" borderId="81" xfId="0" applyNumberFormat="1" applyFont="1" applyBorder="1" applyAlignment="1">
      <alignment horizontal="center" vertical="center" wrapText="1"/>
    </xf>
    <xf numFmtId="0" fontId="17" fillId="0" borderId="48" xfId="0" applyFont="1" applyBorder="1" applyAlignment="1">
      <alignment vertical="top" wrapText="1"/>
    </xf>
    <xf numFmtId="0" fontId="0" fillId="0" borderId="33" xfId="0" applyFont="1" applyBorder="1" applyAlignment="1">
      <alignment horizontal="center" vertical="top" wrapText="1"/>
    </xf>
    <xf numFmtId="0" fontId="18" fillId="37" borderId="59" xfId="0" applyFont="1" applyFill="1" applyBorder="1" applyAlignment="1">
      <alignment horizontal="left" vertical="top" wrapText="1"/>
    </xf>
    <xf numFmtId="0" fontId="7" fillId="0" borderId="59" xfId="0" applyFont="1" applyBorder="1" applyAlignment="1">
      <alignment horizontal="right" vertical="top" wrapText="1"/>
    </xf>
    <xf numFmtId="4" fontId="7" fillId="0" borderId="59" xfId="0" applyNumberFormat="1" applyFont="1" applyBorder="1" applyAlignment="1">
      <alignment horizontal="right" vertical="top" wrapText="1"/>
    </xf>
    <xf numFmtId="0" fontId="48" fillId="0" borderId="110" xfId="0" applyFont="1" applyBorder="1" applyAlignment="1">
      <alignment horizontal="center" vertical="top" wrapText="1"/>
    </xf>
    <xf numFmtId="4" fontId="48" fillId="0" borderId="110" xfId="0" applyNumberFormat="1" applyFont="1" applyBorder="1" applyAlignment="1">
      <alignment horizontal="center" wrapText="1"/>
    </xf>
    <xf numFmtId="0" fontId="48" fillId="0" borderId="111" xfId="0" applyFont="1" applyBorder="1" applyAlignment="1">
      <alignment horizontal="center" vertical="top" wrapText="1"/>
    </xf>
    <xf numFmtId="4" fontId="0" fillId="0" borderId="111" xfId="0" applyNumberFormat="1" applyFont="1" applyBorder="1" applyAlignment="1">
      <alignment horizontal="center" wrapText="1"/>
    </xf>
    <xf numFmtId="49" fontId="0" fillId="0" borderId="68" xfId="0" applyNumberFormat="1" applyFont="1" applyFill="1" applyBorder="1" applyAlignment="1">
      <alignment vertical="top"/>
    </xf>
    <xf numFmtId="49" fontId="0" fillId="0" borderId="102" xfId="0" applyNumberFormat="1" applyFont="1" applyFill="1" applyBorder="1" applyAlignment="1">
      <alignment vertical="top"/>
    </xf>
    <xf numFmtId="0" fontId="3" fillId="33" borderId="13" xfId="0" applyFont="1" applyFill="1" applyBorder="1" applyAlignment="1">
      <alignment horizontal="left" vertical="center" wrapText="1"/>
    </xf>
    <xf numFmtId="0" fontId="24" fillId="0" borderId="10" xfId="0" applyFont="1" applyBorder="1" applyAlignment="1">
      <alignment horizontal="justify" wrapText="1"/>
    </xf>
    <xf numFmtId="0" fontId="3" fillId="41" borderId="12" xfId="0" applyFont="1" applyFill="1" applyBorder="1" applyAlignment="1">
      <alignment horizontal="center" vertical="center"/>
    </xf>
    <xf numFmtId="0" fontId="3" fillId="41" borderId="13" xfId="0" applyFont="1" applyFill="1" applyBorder="1" applyAlignment="1">
      <alignment horizontal="left" vertical="center" wrapText="1"/>
    </xf>
    <xf numFmtId="0" fontId="1" fillId="41" borderId="12" xfId="0" applyFont="1" applyFill="1" applyBorder="1" applyAlignment="1">
      <alignment horizontal="left" vertical="center" wrapText="1"/>
    </xf>
    <xf numFmtId="0" fontId="11" fillId="41" borderId="40" xfId="0" applyFont="1" applyFill="1" applyBorder="1" applyAlignment="1">
      <alignment horizontal="left" vertical="center" wrapText="1"/>
    </xf>
    <xf numFmtId="0" fontId="3" fillId="41" borderId="40" xfId="0" applyFont="1" applyFill="1" applyBorder="1" applyAlignment="1">
      <alignment horizontal="left" vertical="center" wrapText="1"/>
    </xf>
    <xf numFmtId="0" fontId="11" fillId="41" borderId="112" xfId="0" applyFont="1" applyFill="1" applyBorder="1" applyAlignment="1">
      <alignment horizontal="center"/>
    </xf>
    <xf numFmtId="0" fontId="12" fillId="41" borderId="113" xfId="0" applyFont="1" applyFill="1" applyBorder="1" applyAlignment="1">
      <alignment horizontal="center"/>
    </xf>
    <xf numFmtId="4" fontId="3" fillId="41" borderId="113" xfId="0" applyNumberFormat="1" applyFont="1" applyFill="1" applyBorder="1" applyAlignment="1">
      <alignment horizontal="right"/>
    </xf>
    <xf numFmtId="49" fontId="0" fillId="0" borderId="100" xfId="0" applyNumberFormat="1" applyFont="1" applyBorder="1" applyAlignment="1">
      <alignment horizontal="center" vertical="top"/>
    </xf>
    <xf numFmtId="0" fontId="0" fillId="0" borderId="81" xfId="0" applyFont="1" applyBorder="1" applyAlignment="1">
      <alignment horizontal="center"/>
    </xf>
    <xf numFmtId="0" fontId="0" fillId="0" borderId="81" xfId="0" applyFont="1" applyBorder="1" applyAlignment="1">
      <alignment horizontal="left" vertical="top" wrapText="1"/>
    </xf>
    <xf numFmtId="49" fontId="0" fillId="0" borderId="63" xfId="0" applyNumberFormat="1" applyFont="1" applyBorder="1" applyAlignment="1">
      <alignment horizontal="center"/>
    </xf>
    <xf numFmtId="0" fontId="0" fillId="0" borderId="0" xfId="0" applyFont="1" applyAlignment="1">
      <alignment/>
    </xf>
    <xf numFmtId="49" fontId="45" fillId="0" borderId="100" xfId="0" applyNumberFormat="1" applyFont="1" applyBorder="1" applyAlignment="1">
      <alignment horizontal="center" vertical="top"/>
    </xf>
    <xf numFmtId="0" fontId="0" fillId="0" borderId="81" xfId="0" applyNumberFormat="1" applyFont="1" applyBorder="1" applyAlignment="1">
      <alignment horizontal="justify" vertical="top" wrapText="1"/>
    </xf>
    <xf numFmtId="1" fontId="0" fillId="0" borderId="81" xfId="0" applyNumberFormat="1" applyFont="1" applyBorder="1" applyAlignment="1">
      <alignment/>
    </xf>
    <xf numFmtId="0" fontId="3" fillId="42" borderId="59" xfId="0" applyNumberFormat="1" applyFont="1" applyFill="1" applyBorder="1" applyAlignment="1">
      <alignment horizontal="justify" vertical="top"/>
    </xf>
    <xf numFmtId="3" fontId="7" fillId="37" borderId="59" xfId="0" applyNumberFormat="1" applyFont="1" applyFill="1" applyBorder="1" applyAlignment="1">
      <alignment horizontal="center"/>
    </xf>
    <xf numFmtId="49" fontId="7" fillId="37" borderId="59" xfId="0" applyNumberFormat="1" applyFont="1" applyFill="1" applyBorder="1" applyAlignment="1">
      <alignment horizontal="center"/>
    </xf>
    <xf numFmtId="49" fontId="7" fillId="37" borderId="33" xfId="0" applyNumberFormat="1" applyFont="1" applyFill="1" applyBorder="1" applyAlignment="1">
      <alignment horizontal="center" vertical="top"/>
    </xf>
    <xf numFmtId="0" fontId="7" fillId="37" borderId="59" xfId="0" applyNumberFormat="1" applyFont="1" applyFill="1" applyBorder="1" applyAlignment="1">
      <alignment horizontal="justify" vertical="top"/>
    </xf>
    <xf numFmtId="0" fontId="7" fillId="37" borderId="59" xfId="0" applyFont="1" applyFill="1" applyBorder="1" applyAlignment="1">
      <alignment horizontal="center"/>
    </xf>
    <xf numFmtId="49" fontId="7" fillId="40" borderId="33" xfId="0" applyNumberFormat="1" applyFont="1" applyFill="1" applyBorder="1" applyAlignment="1">
      <alignment horizontal="center" vertical="top"/>
    </xf>
    <xf numFmtId="0" fontId="7" fillId="37" borderId="0" xfId="0" applyFont="1" applyFill="1" applyAlignment="1">
      <alignment wrapText="1"/>
    </xf>
    <xf numFmtId="0" fontId="0" fillId="0" borderId="65" xfId="0" applyFont="1" applyBorder="1" applyAlignment="1">
      <alignment horizontal="center" wrapText="1"/>
    </xf>
    <xf numFmtId="0" fontId="19" fillId="0" borderId="101" xfId="0" applyFont="1" applyBorder="1" applyAlignment="1">
      <alignment horizontal="center" vertical="top" wrapText="1"/>
    </xf>
    <xf numFmtId="0" fontId="19" fillId="0" borderId="114" xfId="0" applyFont="1" applyBorder="1" applyAlignment="1">
      <alignment horizontal="center" vertical="top" wrapText="1"/>
    </xf>
    <xf numFmtId="0" fontId="19" fillId="0" borderId="101" xfId="0" applyFont="1" applyBorder="1" applyAlignment="1">
      <alignment horizontal="center" vertical="center" wrapText="1"/>
    </xf>
    <xf numFmtId="0" fontId="19" fillId="0" borderId="114" xfId="0" applyFont="1" applyBorder="1" applyAlignment="1">
      <alignment horizontal="center" vertical="center" wrapText="1"/>
    </xf>
    <xf numFmtId="0" fontId="18" fillId="0" borderId="33" xfId="0" applyFont="1" applyBorder="1" applyAlignment="1">
      <alignment horizontal="left" vertical="top" wrapText="1"/>
    </xf>
    <xf numFmtId="0" fontId="18" fillId="0" borderId="59" xfId="0" applyFont="1" applyBorder="1" applyAlignment="1">
      <alignment horizontal="left" vertical="top" wrapText="1"/>
    </xf>
    <xf numFmtId="0" fontId="52" fillId="0" borderId="33" xfId="0" applyFont="1" applyBorder="1" applyAlignment="1">
      <alignment horizontal="left"/>
    </xf>
    <xf numFmtId="0" fontId="52" fillId="0" borderId="59" xfId="0" applyFont="1" applyBorder="1" applyAlignment="1">
      <alignment horizontal="left"/>
    </xf>
    <xf numFmtId="0" fontId="3" fillId="33" borderId="59" xfId="0" applyFont="1" applyFill="1" applyBorder="1" applyAlignment="1">
      <alignment horizontal="left" vertical="center" wrapText="1"/>
    </xf>
    <xf numFmtId="0" fontId="3" fillId="33" borderId="115" xfId="0" applyFont="1" applyFill="1" applyBorder="1" applyAlignment="1">
      <alignment horizontal="left" vertical="center" wrapText="1"/>
    </xf>
    <xf numFmtId="0" fontId="3" fillId="33" borderId="43" xfId="0" applyFont="1" applyFill="1" applyBorder="1" applyAlignment="1">
      <alignment horizontal="left" vertical="center" wrapText="1"/>
    </xf>
    <xf numFmtId="0" fontId="3" fillId="33" borderId="116" xfId="0" applyFont="1" applyFill="1" applyBorder="1" applyAlignment="1">
      <alignment horizontal="left" vertical="center" wrapText="1"/>
    </xf>
    <xf numFmtId="0" fontId="19" fillId="0" borderId="117" xfId="0" applyFont="1" applyBorder="1" applyAlignment="1">
      <alignment horizontal="center" vertical="top" wrapText="1"/>
    </xf>
    <xf numFmtId="0" fontId="19" fillId="0" borderId="118" xfId="0" applyFont="1" applyBorder="1" applyAlignment="1">
      <alignment horizontal="center" vertical="top" wrapText="1"/>
    </xf>
    <xf numFmtId="0" fontId="19" fillId="0" borderId="117" xfId="0" applyFont="1" applyBorder="1" applyAlignment="1">
      <alignment horizontal="center" vertical="center" wrapText="1"/>
    </xf>
    <xf numFmtId="0" fontId="48" fillId="0" borderId="104" xfId="0" applyFont="1" applyBorder="1" applyAlignment="1">
      <alignment horizontal="center" vertical="top" wrapText="1"/>
    </xf>
    <xf numFmtId="0" fontId="48" fillId="0" borderId="105" xfId="0" applyFont="1" applyBorder="1" applyAlignment="1">
      <alignment horizontal="center" vertical="top" wrapText="1"/>
    </xf>
    <xf numFmtId="0" fontId="48" fillId="0" borderId="66" xfId="0" applyFont="1" applyBorder="1" applyAlignment="1">
      <alignment horizontal="center" vertical="top" wrapText="1"/>
    </xf>
    <xf numFmtId="49" fontId="0" fillId="0" borderId="67" xfId="0" applyNumberFormat="1" applyFont="1" applyBorder="1" applyAlignment="1">
      <alignment horizontal="center" vertical="top"/>
    </xf>
    <xf numFmtId="49" fontId="0" fillId="0" borderId="19" xfId="0" applyNumberFormat="1" applyFont="1" applyBorder="1" applyAlignment="1">
      <alignment horizontal="center" vertical="top"/>
    </xf>
    <xf numFmtId="0" fontId="3" fillId="33" borderId="119"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20" xfId="0" applyFont="1" applyFill="1" applyBorder="1" applyAlignment="1">
      <alignment horizontal="left" vertical="center" wrapText="1"/>
    </xf>
    <xf numFmtId="49" fontId="0" fillId="0" borderId="19" xfId="0" applyNumberFormat="1" applyFont="1" applyFill="1" applyBorder="1" applyAlignment="1">
      <alignment horizontal="center" vertical="top"/>
    </xf>
    <xf numFmtId="49" fontId="0" fillId="0" borderId="78" xfId="0" applyNumberFormat="1" applyFont="1" applyFill="1" applyBorder="1" applyAlignment="1">
      <alignment horizontal="center" vertical="top"/>
    </xf>
    <xf numFmtId="49" fontId="0" fillId="0" borderId="19" xfId="0" applyNumberFormat="1" applyFont="1" applyFill="1" applyBorder="1" applyAlignment="1">
      <alignment horizontal="center" vertical="top"/>
    </xf>
    <xf numFmtId="0" fontId="3" fillId="33" borderId="13" xfId="0" applyFont="1" applyFill="1" applyBorder="1" applyAlignment="1">
      <alignment horizontal="left" vertical="center" wrapText="1"/>
    </xf>
    <xf numFmtId="0" fontId="3" fillId="33" borderId="121" xfId="0" applyFont="1" applyFill="1" applyBorder="1" applyAlignment="1">
      <alignment horizontal="left" vertical="center" wrapText="1"/>
    </xf>
    <xf numFmtId="0" fontId="3" fillId="33" borderId="13" xfId="0" applyFont="1" applyFill="1" applyBorder="1" applyAlignment="1">
      <alignment horizontal="center" vertical="center" wrapText="1"/>
    </xf>
    <xf numFmtId="0" fontId="3" fillId="33" borderId="26" xfId="0" applyFont="1" applyFill="1" applyBorder="1" applyAlignment="1">
      <alignment horizontal="left" vertical="center" wrapText="1"/>
    </xf>
    <xf numFmtId="0" fontId="3" fillId="33" borderId="122" xfId="0" applyFont="1" applyFill="1" applyBorder="1" applyAlignment="1">
      <alignment horizontal="left" vertical="center" wrapText="1"/>
    </xf>
    <xf numFmtId="49" fontId="0" fillId="0" borderId="100" xfId="0" applyNumberFormat="1" applyFont="1" applyBorder="1" applyAlignment="1">
      <alignment horizontal="center" vertical="top"/>
    </xf>
    <xf numFmtId="49" fontId="0" fillId="0" borderId="105" xfId="0" applyNumberFormat="1" applyFont="1" applyBorder="1" applyAlignment="1">
      <alignment horizontal="center" vertical="top"/>
    </xf>
    <xf numFmtId="49" fontId="0" fillId="0" borderId="30" xfId="0" applyNumberFormat="1" applyFont="1" applyBorder="1" applyAlignment="1">
      <alignment horizontal="center" vertical="top"/>
    </xf>
    <xf numFmtId="0" fontId="20" fillId="35" borderId="59" xfId="0" applyFont="1" applyFill="1" applyBorder="1" applyAlignment="1">
      <alignment horizontal="left" vertical="top" wrapText="1"/>
    </xf>
    <xf numFmtId="0" fontId="20" fillId="35" borderId="115" xfId="0" applyFont="1" applyFill="1" applyBorder="1" applyAlignment="1">
      <alignment horizontal="left" vertical="top" wrapText="1"/>
    </xf>
    <xf numFmtId="0" fontId="54" fillId="0" borderId="95" xfId="0" applyFont="1" applyBorder="1" applyAlignment="1">
      <alignment horizontal="center" vertical="top" wrapText="1"/>
    </xf>
    <xf numFmtId="0" fontId="54" fillId="0" borderId="82" xfId="0" applyFont="1" applyBorder="1" applyAlignment="1">
      <alignment horizontal="center" vertical="top" wrapText="1"/>
    </xf>
    <xf numFmtId="0" fontId="54" fillId="0" borderId="51" xfId="0" applyFont="1" applyBorder="1" applyAlignment="1">
      <alignment horizontal="center" vertical="top" wrapText="1"/>
    </xf>
    <xf numFmtId="0" fontId="42" fillId="0" borderId="98" xfId="0" applyFont="1" applyBorder="1" applyAlignment="1">
      <alignment horizontal="center" vertical="top" wrapText="1"/>
    </xf>
    <xf numFmtId="0" fontId="42" fillId="0" borderId="77" xfId="0" applyFont="1" applyBorder="1" applyAlignment="1">
      <alignment horizontal="center" vertical="top" wrapText="1"/>
    </xf>
    <xf numFmtId="0" fontId="42" fillId="0" borderId="99" xfId="0" applyFont="1" applyBorder="1" applyAlignment="1">
      <alignment horizontal="center" vertical="top" wrapText="1"/>
    </xf>
    <xf numFmtId="0" fontId="3" fillId="33" borderId="13" xfId="0" applyFont="1" applyFill="1" applyBorder="1" applyAlignment="1">
      <alignment horizontal="left" vertical="center" wrapText="1"/>
    </xf>
    <xf numFmtId="0" fontId="3" fillId="33" borderId="121" xfId="0" applyFont="1" applyFill="1" applyBorder="1" applyAlignment="1">
      <alignment horizontal="left" vertical="center" wrapText="1"/>
    </xf>
    <xf numFmtId="49" fontId="38" fillId="38" borderId="65" xfId="0" applyNumberFormat="1" applyFont="1" applyFill="1" applyBorder="1" applyAlignment="1">
      <alignment horizontal="left" vertical="top" wrapText="1"/>
    </xf>
    <xf numFmtId="0" fontId="13" fillId="0" borderId="100" xfId="0" applyFont="1" applyBorder="1" applyAlignment="1">
      <alignment horizontal="center" vertical="top" wrapText="1"/>
    </xf>
    <xf numFmtId="0" fontId="13" fillId="0" borderId="105" xfId="0" applyFont="1" applyBorder="1" applyAlignment="1">
      <alignment horizontal="center" vertical="top" wrapText="1"/>
    </xf>
    <xf numFmtId="0" fontId="13" fillId="0" borderId="30" xfId="0" applyFont="1" applyBorder="1" applyAlignment="1">
      <alignment horizontal="center" vertical="top" wrapText="1"/>
    </xf>
    <xf numFmtId="0" fontId="13" fillId="0" borderId="74" xfId="0" applyFont="1" applyBorder="1" applyAlignment="1">
      <alignment horizontal="center" vertical="top" wrapText="1"/>
    </xf>
    <xf numFmtId="49" fontId="14" fillId="0" borderId="123" xfId="0" applyNumberFormat="1" applyFont="1" applyFill="1" applyBorder="1" applyAlignment="1">
      <alignment horizontal="center" vertical="center"/>
    </xf>
    <xf numFmtId="49" fontId="14" fillId="0" borderId="124" xfId="0" applyNumberFormat="1" applyFont="1" applyFill="1" applyBorder="1" applyAlignment="1">
      <alignment horizontal="center" vertical="center"/>
    </xf>
    <xf numFmtId="49" fontId="14" fillId="0" borderId="73" xfId="0" applyNumberFormat="1" applyFont="1" applyFill="1" applyBorder="1" applyAlignment="1">
      <alignment horizontal="center" vertical="center"/>
    </xf>
    <xf numFmtId="49" fontId="14" fillId="0" borderId="72" xfId="0" applyNumberFormat="1" applyFont="1" applyFill="1" applyBorder="1" applyAlignment="1">
      <alignment horizontal="center" vertical="center"/>
    </xf>
    <xf numFmtId="49" fontId="14" fillId="0" borderId="125" xfId="0" applyNumberFormat="1" applyFont="1" applyFill="1" applyBorder="1" applyAlignment="1">
      <alignment horizontal="center" vertical="center"/>
    </xf>
    <xf numFmtId="0" fontId="0" fillId="0" borderId="80" xfId="57" applyBorder="1" applyAlignment="1">
      <alignment horizontal="center"/>
      <protection/>
    </xf>
    <xf numFmtId="0" fontId="0" fillId="0" borderId="126" xfId="57" applyBorder="1" applyAlignment="1">
      <alignment horizontal="center"/>
      <protection/>
    </xf>
    <xf numFmtId="0" fontId="0" fillId="0" borderId="127" xfId="57" applyBorder="1" applyAlignment="1">
      <alignment horizontal="center"/>
      <protection/>
    </xf>
    <xf numFmtId="0" fontId="0" fillId="0" borderId="90" xfId="57" applyBorder="1" applyAlignment="1">
      <alignment horizontal="center"/>
      <protection/>
    </xf>
    <xf numFmtId="0" fontId="3" fillId="33" borderId="26" xfId="0" applyFont="1" applyFill="1" applyBorder="1" applyAlignment="1">
      <alignment horizontal="left" vertical="top" wrapText="1"/>
    </xf>
    <xf numFmtId="0" fontId="3" fillId="33" borderId="122" xfId="0" applyFont="1" applyFill="1" applyBorder="1" applyAlignment="1">
      <alignment horizontal="left" vertical="top" wrapText="1"/>
    </xf>
    <xf numFmtId="0" fontId="20" fillId="33" borderId="13" xfId="0" applyFont="1" applyFill="1" applyBorder="1" applyAlignment="1">
      <alignment horizontal="left" vertical="center" wrapText="1"/>
    </xf>
    <xf numFmtId="0" fontId="20" fillId="33" borderId="121" xfId="0" applyFont="1" applyFill="1" applyBorder="1" applyAlignment="1">
      <alignment horizontal="left" vertical="center" wrapText="1"/>
    </xf>
    <xf numFmtId="0" fontId="27" fillId="38" borderId="26" xfId="0" applyFont="1" applyFill="1" applyBorder="1" applyAlignment="1">
      <alignment horizontal="left" vertical="top"/>
    </xf>
    <xf numFmtId="0" fontId="3" fillId="33" borderId="13" xfId="0" applyFont="1" applyFill="1" applyBorder="1" applyAlignment="1">
      <alignment horizontal="left" vertical="top" wrapText="1"/>
    </xf>
    <xf numFmtId="0" fontId="3" fillId="33" borderId="121" xfId="0" applyFont="1" applyFill="1" applyBorder="1" applyAlignment="1">
      <alignment horizontal="left" vertical="top" wrapText="1"/>
    </xf>
    <xf numFmtId="4" fontId="20" fillId="43" borderId="32" xfId="0" applyNumberFormat="1" applyFont="1" applyFill="1" applyBorder="1" applyAlignment="1">
      <alignment horizontal="center" vertical="center" wrapText="1"/>
    </xf>
    <xf numFmtId="4" fontId="20" fillId="43" borderId="128" xfId="0" applyNumberFormat="1" applyFont="1" applyFill="1" applyBorder="1" applyAlignment="1">
      <alignment horizontal="right" vertical="center" wrapText="1"/>
    </xf>
    <xf numFmtId="4" fontId="1" fillId="44" borderId="0" xfId="0" applyNumberFormat="1" applyFont="1" applyFill="1" applyAlignment="1">
      <alignment horizontal="right"/>
    </xf>
    <xf numFmtId="180" fontId="1" fillId="44" borderId="24" xfId="0" applyNumberFormat="1" applyFont="1" applyFill="1" applyBorder="1" applyAlignment="1">
      <alignment horizontal="right" vertical="center" wrapText="1"/>
    </xf>
    <xf numFmtId="4" fontId="1" fillId="44" borderId="129" xfId="0" applyNumberFormat="1" applyFont="1" applyFill="1" applyBorder="1" applyAlignment="1">
      <alignment horizontal="right" vertical="center"/>
    </xf>
    <xf numFmtId="180" fontId="1" fillId="44" borderId="10" xfId="0" applyNumberFormat="1" applyFont="1" applyFill="1" applyBorder="1" applyAlignment="1">
      <alignment horizontal="center" vertical="center" wrapText="1"/>
    </xf>
    <xf numFmtId="4" fontId="1" fillId="44" borderId="130" xfId="0" applyNumberFormat="1" applyFont="1" applyFill="1" applyBorder="1" applyAlignment="1">
      <alignment horizontal="right" vertical="center"/>
    </xf>
    <xf numFmtId="180" fontId="1" fillId="44" borderId="10" xfId="0" applyNumberFormat="1" applyFont="1" applyFill="1" applyBorder="1" applyAlignment="1">
      <alignment horizontal="center" wrapText="1"/>
    </xf>
    <xf numFmtId="4" fontId="1" fillId="44" borderId="130" xfId="0" applyNumberFormat="1" applyFont="1" applyFill="1" applyBorder="1" applyAlignment="1">
      <alignment horizontal="right"/>
    </xf>
    <xf numFmtId="180" fontId="1" fillId="44" borderId="22" xfId="0" applyNumberFormat="1" applyFont="1" applyFill="1" applyBorder="1" applyAlignment="1">
      <alignment horizontal="center" wrapText="1"/>
    </xf>
    <xf numFmtId="180" fontId="1" fillId="44" borderId="22" xfId="0" applyNumberFormat="1" applyFont="1" applyFill="1" applyBorder="1" applyAlignment="1">
      <alignment horizontal="center" vertical="center" wrapText="1"/>
    </xf>
    <xf numFmtId="180" fontId="1" fillId="44" borderId="11" xfId="0" applyNumberFormat="1" applyFont="1" applyFill="1" applyBorder="1" applyAlignment="1">
      <alignment horizontal="center" wrapText="1"/>
    </xf>
    <xf numFmtId="4" fontId="1" fillId="44" borderId="13" xfId="0" applyNumberFormat="1" applyFont="1" applyFill="1" applyBorder="1" applyAlignment="1">
      <alignment horizontal="right"/>
    </xf>
    <xf numFmtId="4" fontId="3" fillId="44" borderId="121" xfId="0" applyNumberFormat="1" applyFont="1" applyFill="1" applyBorder="1" applyAlignment="1">
      <alignment horizontal="right"/>
    </xf>
    <xf numFmtId="180" fontId="0" fillId="44" borderId="35" xfId="0" applyNumberFormat="1" applyFont="1" applyFill="1" applyBorder="1" applyAlignment="1">
      <alignment horizontal="right" vertical="center"/>
    </xf>
    <xf numFmtId="4" fontId="1" fillId="44" borderId="131" xfId="0" applyNumberFormat="1" applyFont="1" applyFill="1" applyBorder="1" applyAlignment="1">
      <alignment horizontal="right" vertical="center"/>
    </xf>
    <xf numFmtId="180" fontId="0" fillId="44" borderId="10" xfId="0" applyNumberFormat="1" applyFont="1" applyFill="1" applyBorder="1" applyAlignment="1">
      <alignment horizontal="right" vertical="center"/>
    </xf>
    <xf numFmtId="4" fontId="1" fillId="44" borderId="132" xfId="0" applyNumberFormat="1" applyFont="1" applyFill="1" applyBorder="1" applyAlignment="1">
      <alignment horizontal="right" vertical="center"/>
    </xf>
    <xf numFmtId="180" fontId="0" fillId="44" borderId="10" xfId="0" applyNumberFormat="1" applyFont="1" applyFill="1" applyBorder="1" applyAlignment="1">
      <alignment horizontal="right"/>
    </xf>
    <xf numFmtId="4" fontId="1" fillId="44" borderId="132" xfId="0" applyNumberFormat="1" applyFont="1" applyFill="1" applyBorder="1" applyAlignment="1">
      <alignment horizontal="right"/>
    </xf>
    <xf numFmtId="180" fontId="0" fillId="44" borderId="11" xfId="0" applyNumberFormat="1" applyFont="1" applyFill="1" applyBorder="1" applyAlignment="1">
      <alignment horizontal="right" vertical="center"/>
    </xf>
    <xf numFmtId="4" fontId="1" fillId="44" borderId="133" xfId="0" applyNumberFormat="1" applyFont="1" applyFill="1" applyBorder="1" applyAlignment="1">
      <alignment horizontal="right" vertical="center"/>
    </xf>
    <xf numFmtId="4" fontId="1" fillId="43" borderId="13" xfId="0" applyNumberFormat="1" applyFont="1" applyFill="1" applyBorder="1" applyAlignment="1">
      <alignment horizontal="right"/>
    </xf>
    <xf numFmtId="4" fontId="3" fillId="43" borderId="121" xfId="0" applyNumberFormat="1" applyFont="1" applyFill="1" applyBorder="1" applyAlignment="1">
      <alignment horizontal="right"/>
    </xf>
    <xf numFmtId="180" fontId="0" fillId="44" borderId="24" xfId="0" applyNumberFormat="1" applyFont="1" applyFill="1" applyBorder="1" applyAlignment="1">
      <alignment horizontal="right" vertical="center" wrapText="1"/>
    </xf>
    <xf numFmtId="4" fontId="1" fillId="44" borderId="134" xfId="0" applyNumberFormat="1" applyFont="1" applyFill="1" applyBorder="1" applyAlignment="1">
      <alignment horizontal="right" vertical="center"/>
    </xf>
    <xf numFmtId="180" fontId="0" fillId="44" borderId="10" xfId="0" applyNumberFormat="1" applyFont="1" applyFill="1" applyBorder="1" applyAlignment="1">
      <alignment horizontal="right" vertical="center" wrapText="1"/>
    </xf>
    <xf numFmtId="180" fontId="0" fillId="44" borderId="10" xfId="0" applyNumberFormat="1" applyFont="1" applyFill="1" applyBorder="1" applyAlignment="1">
      <alignment horizontal="right" wrapText="1"/>
    </xf>
    <xf numFmtId="4" fontId="0" fillId="44" borderId="10" xfId="0" applyNumberFormat="1" applyFont="1" applyFill="1" applyBorder="1" applyAlignment="1">
      <alignment vertical="center"/>
    </xf>
    <xf numFmtId="180" fontId="0" fillId="44" borderId="11" xfId="0" applyNumberFormat="1" applyFont="1" applyFill="1" applyBorder="1" applyAlignment="1">
      <alignment horizontal="right" wrapText="1"/>
    </xf>
    <xf numFmtId="4" fontId="1" fillId="44" borderId="133" xfId="0" applyNumberFormat="1" applyFont="1" applyFill="1" applyBorder="1" applyAlignment="1">
      <alignment horizontal="right"/>
    </xf>
    <xf numFmtId="4" fontId="1" fillId="43" borderId="121" xfId="0" applyNumberFormat="1" applyFont="1" applyFill="1" applyBorder="1" applyAlignment="1">
      <alignment horizontal="right"/>
    </xf>
    <xf numFmtId="180" fontId="0" fillId="44" borderId="24" xfId="0" applyNumberFormat="1" applyFont="1" applyFill="1" applyBorder="1" applyAlignment="1">
      <alignment horizontal="right" wrapText="1"/>
    </xf>
    <xf numFmtId="4" fontId="0" fillId="44" borderId="24" xfId="0" applyNumberFormat="1" applyFont="1" applyFill="1" applyBorder="1" applyAlignment="1">
      <alignment/>
    </xf>
    <xf numFmtId="4" fontId="1" fillId="44" borderId="134" xfId="0" applyNumberFormat="1" applyFont="1" applyFill="1" applyBorder="1" applyAlignment="1">
      <alignment horizontal="right"/>
    </xf>
    <xf numFmtId="4" fontId="0" fillId="44" borderId="10" xfId="0" applyNumberFormat="1" applyFont="1" applyFill="1" applyBorder="1" applyAlignment="1">
      <alignment/>
    </xf>
    <xf numFmtId="4" fontId="0" fillId="44" borderId="11" xfId="0" applyNumberFormat="1" applyFont="1" applyFill="1" applyBorder="1" applyAlignment="1">
      <alignment/>
    </xf>
    <xf numFmtId="180" fontId="0" fillId="44" borderId="40" xfId="0" applyNumberFormat="1" applyFont="1" applyFill="1" applyBorder="1" applyAlignment="1">
      <alignment horizontal="right"/>
    </xf>
    <xf numFmtId="4" fontId="1" fillId="44" borderId="135" xfId="0" applyNumberFormat="1" applyFont="1" applyFill="1" applyBorder="1" applyAlignment="1">
      <alignment horizontal="right"/>
    </xf>
    <xf numFmtId="4" fontId="3" fillId="44" borderId="13" xfId="0" applyNumberFormat="1" applyFont="1" applyFill="1" applyBorder="1" applyAlignment="1">
      <alignment horizontal="right"/>
    </xf>
    <xf numFmtId="4" fontId="0" fillId="44" borderId="24" xfId="0" applyNumberFormat="1" applyFont="1" applyFill="1" applyBorder="1" applyAlignment="1">
      <alignment horizontal="right" vertical="center"/>
    </xf>
    <xf numFmtId="4" fontId="0" fillId="44" borderId="10" xfId="0" applyNumberFormat="1" applyFont="1" applyFill="1" applyBorder="1" applyAlignment="1">
      <alignment horizontal="right" vertical="center"/>
    </xf>
    <xf numFmtId="4" fontId="0" fillId="44" borderId="11" xfId="0" applyNumberFormat="1" applyFont="1" applyFill="1" applyBorder="1" applyAlignment="1">
      <alignment horizontal="right" vertical="center"/>
    </xf>
    <xf numFmtId="4" fontId="1" fillId="44" borderId="26" xfId="0" applyNumberFormat="1" applyFont="1" applyFill="1" applyBorder="1" applyAlignment="1">
      <alignment horizontal="right"/>
    </xf>
    <xf numFmtId="4" fontId="3" fillId="44" borderId="26" xfId="0" applyNumberFormat="1" applyFont="1" applyFill="1" applyBorder="1" applyAlignment="1">
      <alignment horizontal="right"/>
    </xf>
    <xf numFmtId="4" fontId="1" fillId="43" borderId="43" xfId="0" applyNumberFormat="1" applyFont="1" applyFill="1" applyBorder="1" applyAlignment="1">
      <alignment horizontal="right"/>
    </xf>
    <xf numFmtId="4" fontId="1" fillId="43" borderId="116" xfId="0" applyNumberFormat="1" applyFont="1" applyFill="1" applyBorder="1" applyAlignment="1">
      <alignment horizontal="right"/>
    </xf>
    <xf numFmtId="4" fontId="0" fillId="44" borderId="136" xfId="0" applyNumberFormat="1" applyFont="1" applyFill="1" applyBorder="1" applyAlignment="1">
      <alignment horizontal="right" vertical="center" wrapText="1"/>
    </xf>
    <xf numFmtId="4" fontId="0" fillId="44" borderId="137" xfId="0" applyNumberFormat="1" applyFont="1" applyFill="1" applyBorder="1" applyAlignment="1">
      <alignment horizontal="right" vertical="center" wrapText="1"/>
    </xf>
    <xf numFmtId="4" fontId="0" fillId="44" borderId="22" xfId="0" applyNumberFormat="1" applyFont="1" applyFill="1" applyBorder="1" applyAlignment="1">
      <alignment horizontal="right" vertical="center"/>
    </xf>
    <xf numFmtId="4" fontId="0" fillId="44" borderId="138" xfId="0" applyNumberFormat="1" applyFont="1" applyFill="1" applyBorder="1" applyAlignment="1">
      <alignment horizontal="right" vertical="center" wrapText="1"/>
    </xf>
    <xf numFmtId="4" fontId="1" fillId="44" borderId="45" xfId="0" applyNumberFormat="1" applyFont="1" applyFill="1" applyBorder="1" applyAlignment="1">
      <alignment horizontal="right"/>
    </xf>
    <xf numFmtId="4" fontId="3" fillId="44" borderId="139" xfId="0" applyNumberFormat="1" applyFont="1" applyFill="1" applyBorder="1" applyAlignment="1">
      <alignment horizontal="right"/>
    </xf>
    <xf numFmtId="4" fontId="1" fillId="44" borderId="46" xfId="0" applyNumberFormat="1" applyFont="1" applyFill="1" applyBorder="1" applyAlignment="1">
      <alignment horizontal="right"/>
    </xf>
    <xf numFmtId="4" fontId="3" fillId="44" borderId="46" xfId="0" applyNumberFormat="1" applyFont="1" applyFill="1" applyBorder="1" applyAlignment="1">
      <alignment horizontal="right"/>
    </xf>
    <xf numFmtId="4" fontId="1" fillId="45" borderId="14" xfId="0" applyNumberFormat="1" applyFont="1" applyFill="1" applyBorder="1" applyAlignment="1">
      <alignment horizontal="right"/>
    </xf>
    <xf numFmtId="4" fontId="1" fillId="45" borderId="15" xfId="0" applyNumberFormat="1" applyFont="1" applyFill="1" applyBorder="1" applyAlignment="1">
      <alignment horizontal="right"/>
    </xf>
    <xf numFmtId="4" fontId="1" fillId="44" borderId="0" xfId="0" applyNumberFormat="1" applyFont="1" applyFill="1" applyBorder="1" applyAlignment="1">
      <alignment horizontal="right"/>
    </xf>
    <xf numFmtId="4" fontId="3" fillId="44" borderId="0" xfId="0" applyNumberFormat="1" applyFont="1" applyFill="1" applyBorder="1" applyAlignment="1">
      <alignment horizontal="right"/>
    </xf>
    <xf numFmtId="4" fontId="1" fillId="45" borderId="14" xfId="0" applyNumberFormat="1" applyFont="1" applyFill="1" applyBorder="1" applyAlignment="1" applyProtection="1">
      <alignment horizontal="right"/>
      <protection locked="0"/>
    </xf>
    <xf numFmtId="4" fontId="1" fillId="44" borderId="129" xfId="0" applyNumberFormat="1" applyFont="1" applyFill="1" applyBorder="1" applyAlignment="1">
      <alignment horizontal="right"/>
    </xf>
    <xf numFmtId="4" fontId="1" fillId="45" borderId="15" xfId="0" applyNumberFormat="1" applyFont="1" applyFill="1" applyBorder="1" applyAlignment="1" applyProtection="1">
      <alignment horizontal="right"/>
      <protection locked="0"/>
    </xf>
    <xf numFmtId="4" fontId="1" fillId="45" borderId="18" xfId="0" applyNumberFormat="1" applyFont="1" applyFill="1" applyBorder="1" applyAlignment="1" applyProtection="1">
      <alignment horizontal="right"/>
      <protection locked="0"/>
    </xf>
    <xf numFmtId="4" fontId="1" fillId="44" borderId="140" xfId="0" applyNumberFormat="1" applyFont="1" applyFill="1" applyBorder="1" applyAlignment="1">
      <alignment horizontal="right"/>
    </xf>
    <xf numFmtId="4" fontId="1" fillId="45" borderId="47" xfId="0" applyNumberFormat="1" applyFont="1" applyFill="1" applyBorder="1" applyAlignment="1" applyProtection="1">
      <alignment horizontal="right"/>
      <protection locked="0"/>
    </xf>
    <xf numFmtId="4" fontId="1" fillId="44" borderId="141" xfId="0" applyNumberFormat="1" applyFont="1" applyFill="1" applyBorder="1" applyAlignment="1">
      <alignment horizontal="right"/>
    </xf>
    <xf numFmtId="4" fontId="1" fillId="44" borderId="10" xfId="0" applyNumberFormat="1" applyFont="1" applyFill="1" applyBorder="1" applyAlignment="1">
      <alignment horizontal="right"/>
    </xf>
    <xf numFmtId="4" fontId="1" fillId="44" borderId="142" xfId="0" applyNumberFormat="1" applyFont="1" applyFill="1" applyBorder="1" applyAlignment="1">
      <alignment horizontal="right"/>
    </xf>
    <xf numFmtId="4" fontId="1" fillId="44" borderId="22" xfId="0" applyNumberFormat="1" applyFont="1" applyFill="1" applyBorder="1" applyAlignment="1">
      <alignment horizontal="right"/>
    </xf>
    <xf numFmtId="4" fontId="1" fillId="44" borderId="120" xfId="0" applyNumberFormat="1" applyFont="1" applyFill="1" applyBorder="1" applyAlignment="1">
      <alignment horizontal="right"/>
    </xf>
    <xf numFmtId="4" fontId="1" fillId="46" borderId="13" xfId="0" applyNumberFormat="1" applyFont="1" applyFill="1" applyBorder="1" applyAlignment="1">
      <alignment horizontal="right"/>
    </xf>
    <xf numFmtId="4" fontId="3" fillId="46" borderId="121" xfId="0" applyNumberFormat="1" applyFont="1" applyFill="1" applyBorder="1" applyAlignment="1">
      <alignment horizontal="right"/>
    </xf>
    <xf numFmtId="4" fontId="1" fillId="44" borderId="49" xfId="0" applyNumberFormat="1" applyFont="1" applyFill="1" applyBorder="1" applyAlignment="1">
      <alignment horizontal="right"/>
    </xf>
    <xf numFmtId="4" fontId="3" fillId="44" borderId="49" xfId="0" applyNumberFormat="1" applyFont="1" applyFill="1" applyBorder="1" applyAlignment="1">
      <alignment horizontal="right"/>
    </xf>
    <xf numFmtId="180" fontId="1" fillId="44" borderId="69" xfId="0" applyNumberFormat="1" applyFont="1" applyFill="1" applyBorder="1" applyAlignment="1">
      <alignment horizontal="center" wrapText="1"/>
    </xf>
    <xf numFmtId="4" fontId="1" fillId="44" borderId="143" xfId="0" applyNumberFormat="1" applyFont="1" applyFill="1" applyBorder="1" applyAlignment="1">
      <alignment horizontal="right"/>
    </xf>
    <xf numFmtId="180" fontId="1" fillId="44" borderId="15" xfId="0" applyNumberFormat="1" applyFont="1" applyFill="1" applyBorder="1" applyAlignment="1">
      <alignment horizontal="center" wrapText="1"/>
    </xf>
    <xf numFmtId="180" fontId="1" fillId="44" borderId="79" xfId="0" applyNumberFormat="1" applyFont="1" applyFill="1" applyBorder="1" applyAlignment="1">
      <alignment horizontal="center" wrapText="1"/>
    </xf>
    <xf numFmtId="4" fontId="1" fillId="44" borderId="144" xfId="0" applyNumberFormat="1" applyFont="1" applyFill="1" applyBorder="1" applyAlignment="1">
      <alignment horizontal="right"/>
    </xf>
    <xf numFmtId="180" fontId="1" fillId="44" borderId="145" xfId="0" applyNumberFormat="1" applyFont="1" applyFill="1" applyBorder="1" applyAlignment="1">
      <alignment horizontal="center" wrapText="1"/>
    </xf>
    <xf numFmtId="4" fontId="3" fillId="44" borderId="48" xfId="0" applyNumberFormat="1" applyFont="1" applyFill="1" applyBorder="1" applyAlignment="1">
      <alignment horizontal="right"/>
    </xf>
    <xf numFmtId="180" fontId="1" fillId="44" borderId="92" xfId="0" applyNumberFormat="1" applyFont="1" applyFill="1" applyBorder="1" applyAlignment="1">
      <alignment horizontal="center" wrapText="1"/>
    </xf>
    <xf numFmtId="4" fontId="1" fillId="44" borderId="146" xfId="0" applyNumberFormat="1" applyFont="1" applyFill="1" applyBorder="1" applyAlignment="1">
      <alignment horizontal="right"/>
    </xf>
    <xf numFmtId="180" fontId="1" fillId="44" borderId="94" xfId="0" applyNumberFormat="1" applyFont="1" applyFill="1" applyBorder="1" applyAlignment="1">
      <alignment horizontal="center" wrapText="1"/>
    </xf>
    <xf numFmtId="4" fontId="1" fillId="44" borderId="147" xfId="0" applyNumberFormat="1" applyFont="1" applyFill="1" applyBorder="1" applyAlignment="1">
      <alignment horizontal="right"/>
    </xf>
    <xf numFmtId="180" fontId="1" fillId="44" borderId="65" xfId="0" applyNumberFormat="1" applyFont="1" applyFill="1" applyBorder="1" applyAlignment="1">
      <alignment horizontal="center" wrapText="1"/>
    </xf>
    <xf numFmtId="4" fontId="1" fillId="44" borderId="148" xfId="0" applyNumberFormat="1" applyFont="1" applyFill="1" applyBorder="1" applyAlignment="1">
      <alignment horizontal="right"/>
    </xf>
    <xf numFmtId="4" fontId="1" fillId="44" borderId="149" xfId="0" applyNumberFormat="1" applyFont="1" applyFill="1" applyBorder="1" applyAlignment="1">
      <alignment horizontal="right"/>
    </xf>
    <xf numFmtId="180" fontId="1" fillId="44" borderId="81" xfId="0" applyNumberFormat="1" applyFont="1" applyFill="1" applyBorder="1" applyAlignment="1">
      <alignment horizontal="center" wrapText="1"/>
    </xf>
    <xf numFmtId="4" fontId="1" fillId="44" borderId="150" xfId="0" applyNumberFormat="1" applyFont="1" applyFill="1" applyBorder="1" applyAlignment="1">
      <alignment horizontal="right"/>
    </xf>
    <xf numFmtId="180" fontId="1" fillId="44" borderId="47" xfId="0" applyNumberFormat="1" applyFont="1" applyFill="1" applyBorder="1" applyAlignment="1">
      <alignment horizontal="center" wrapText="1"/>
    </xf>
    <xf numFmtId="180" fontId="1" fillId="44" borderId="151" xfId="0" applyNumberFormat="1" applyFont="1" applyFill="1" applyBorder="1" applyAlignment="1">
      <alignment horizontal="center" wrapText="1"/>
    </xf>
    <xf numFmtId="4" fontId="1" fillId="44" borderId="152" xfId="0" applyNumberFormat="1" applyFont="1" applyFill="1" applyBorder="1" applyAlignment="1">
      <alignment horizontal="right"/>
    </xf>
    <xf numFmtId="182" fontId="28" fillId="44" borderId="50" xfId="0" applyNumberFormat="1" applyFont="1" applyFill="1" applyBorder="1" applyAlignment="1">
      <alignment horizontal="center"/>
    </xf>
    <xf numFmtId="182" fontId="28" fillId="44" borderId="153" xfId="0" applyNumberFormat="1" applyFont="1" applyFill="1" applyBorder="1" applyAlignment="1">
      <alignment wrapText="1"/>
    </xf>
    <xf numFmtId="182" fontId="28" fillId="44" borderId="52" xfId="0" applyNumberFormat="1" applyFont="1" applyFill="1" applyBorder="1" applyAlignment="1">
      <alignment horizontal="center"/>
    </xf>
    <xf numFmtId="182" fontId="28" fillId="44" borderId="154" xfId="0" applyNumberFormat="1" applyFont="1" applyFill="1" applyBorder="1" applyAlignment="1">
      <alignment wrapText="1"/>
    </xf>
    <xf numFmtId="182" fontId="32" fillId="44" borderId="54" xfId="0" applyNumberFormat="1" applyFont="1" applyFill="1" applyBorder="1" applyAlignment="1">
      <alignment horizontal="center"/>
    </xf>
    <xf numFmtId="182" fontId="32" fillId="44" borderId="155" xfId="0" applyNumberFormat="1" applyFont="1" applyFill="1" applyBorder="1" applyAlignment="1">
      <alignment/>
    </xf>
    <xf numFmtId="182" fontId="28" fillId="44" borderId="0" xfId="0" applyNumberFormat="1" applyFont="1" applyFill="1" applyBorder="1" applyAlignment="1">
      <alignment horizontal="center"/>
    </xf>
    <xf numFmtId="182" fontId="28" fillId="44" borderId="0" xfId="0" applyNumberFormat="1" applyFont="1" applyFill="1" applyBorder="1" applyAlignment="1">
      <alignment/>
    </xf>
    <xf numFmtId="0" fontId="28" fillId="44" borderId="54" xfId="0" applyFont="1" applyFill="1" applyBorder="1" applyAlignment="1">
      <alignment/>
    </xf>
    <xf numFmtId="0" fontId="28" fillId="44" borderId="155" xfId="0" applyFont="1" applyFill="1" applyBorder="1" applyAlignment="1">
      <alignment/>
    </xf>
    <xf numFmtId="0" fontId="28" fillId="44" borderId="50" xfId="0" applyFont="1" applyFill="1" applyBorder="1" applyAlignment="1">
      <alignment/>
    </xf>
    <xf numFmtId="0" fontId="28" fillId="44" borderId="153" xfId="0" applyFont="1" applyFill="1" applyBorder="1" applyAlignment="1">
      <alignment/>
    </xf>
    <xf numFmtId="182" fontId="28" fillId="44" borderId="54" xfId="0" applyNumberFormat="1" applyFont="1" applyFill="1" applyBorder="1" applyAlignment="1">
      <alignment horizontal="center"/>
    </xf>
    <xf numFmtId="182" fontId="28" fillId="44" borderId="155" xfId="0" applyNumberFormat="1" applyFont="1" applyFill="1" applyBorder="1" applyAlignment="1">
      <alignment wrapText="1"/>
    </xf>
    <xf numFmtId="182" fontId="28" fillId="44" borderId="156" xfId="0" applyNumberFormat="1" applyFont="1" applyFill="1" applyBorder="1" applyAlignment="1">
      <alignment wrapText="1"/>
    </xf>
    <xf numFmtId="0" fontId="28" fillId="44" borderId="96" xfId="0" applyFont="1" applyFill="1" applyBorder="1" applyAlignment="1">
      <alignment/>
    </xf>
    <xf numFmtId="0" fontId="28" fillId="44" borderId="157" xfId="0" applyFont="1" applyFill="1" applyBorder="1" applyAlignment="1">
      <alignment/>
    </xf>
    <xf numFmtId="182" fontId="28" fillId="44" borderId="15" xfId="0" applyNumberFormat="1" applyFont="1" applyFill="1" applyBorder="1" applyAlignment="1">
      <alignment horizontal="center"/>
    </xf>
    <xf numFmtId="2" fontId="28" fillId="44" borderId="158" xfId="0" applyNumberFormat="1" applyFont="1" applyFill="1" applyBorder="1" applyAlignment="1">
      <alignment/>
    </xf>
    <xf numFmtId="182" fontId="28" fillId="44" borderId="158" xfId="0" applyNumberFormat="1" applyFont="1" applyFill="1" applyBorder="1" applyAlignment="1">
      <alignment wrapText="1"/>
    </xf>
    <xf numFmtId="182" fontId="28" fillId="44" borderId="97" xfId="0" applyNumberFormat="1" applyFont="1" applyFill="1" applyBorder="1" applyAlignment="1">
      <alignment horizontal="center"/>
    </xf>
    <xf numFmtId="182" fontId="28" fillId="44" borderId="159" xfId="0" applyNumberFormat="1" applyFont="1" applyFill="1" applyBorder="1" applyAlignment="1">
      <alignment wrapText="1"/>
    </xf>
    <xf numFmtId="182" fontId="34" fillId="44" borderId="0" xfId="0" applyNumberFormat="1" applyFont="1" applyFill="1" applyBorder="1" applyAlignment="1">
      <alignment horizontal="center"/>
    </xf>
    <xf numFmtId="182" fontId="34" fillId="44" borderId="0" xfId="0" applyNumberFormat="1" applyFont="1" applyFill="1" applyBorder="1" applyAlignment="1">
      <alignment wrapText="1"/>
    </xf>
    <xf numFmtId="182" fontId="28" fillId="44" borderId="47" xfId="0" applyNumberFormat="1" applyFont="1" applyFill="1" applyBorder="1" applyAlignment="1">
      <alignment horizontal="center"/>
    </xf>
    <xf numFmtId="182" fontId="28" fillId="44" borderId="160" xfId="0" applyNumberFormat="1" applyFont="1" applyFill="1" applyBorder="1" applyAlignment="1">
      <alignment wrapText="1"/>
    </xf>
    <xf numFmtId="182" fontId="34" fillId="44" borderId="0" xfId="0" applyNumberFormat="1" applyFont="1" applyFill="1" applyBorder="1" applyAlignment="1">
      <alignment/>
    </xf>
    <xf numFmtId="182" fontId="28" fillId="44" borderId="147" xfId="0" applyNumberFormat="1" applyFont="1" applyFill="1" applyBorder="1" applyAlignment="1">
      <alignment/>
    </xf>
    <xf numFmtId="182" fontId="27" fillId="44" borderId="15" xfId="0" applyNumberFormat="1" applyFont="1" applyFill="1" applyBorder="1" applyAlignment="1">
      <alignment horizontal="center"/>
    </xf>
    <xf numFmtId="182" fontId="32" fillId="44" borderId="143" xfId="0" applyNumberFormat="1" applyFont="1" applyFill="1" applyBorder="1" applyAlignment="1">
      <alignment/>
    </xf>
    <xf numFmtId="182" fontId="27" fillId="44" borderId="81" xfId="0" applyNumberFormat="1" applyFont="1" applyFill="1" applyBorder="1" applyAlignment="1">
      <alignment horizontal="center"/>
    </xf>
    <xf numFmtId="182" fontId="32" fillId="44" borderId="161" xfId="0" applyNumberFormat="1" applyFont="1" applyFill="1" applyBorder="1" applyAlignment="1">
      <alignment/>
    </xf>
    <xf numFmtId="182" fontId="40" fillId="44" borderId="59" xfId="0" applyNumberFormat="1" applyFont="1" applyFill="1" applyBorder="1" applyAlignment="1">
      <alignment horizontal="center"/>
    </xf>
    <xf numFmtId="182" fontId="41" fillId="44" borderId="48" xfId="0" applyNumberFormat="1" applyFont="1" applyFill="1" applyBorder="1" applyAlignment="1">
      <alignment/>
    </xf>
    <xf numFmtId="0" fontId="3" fillId="43" borderId="13" xfId="0" applyFont="1" applyFill="1" applyBorder="1" applyAlignment="1">
      <alignment horizontal="left" vertical="center" wrapText="1"/>
    </xf>
    <xf numFmtId="0" fontId="3" fillId="43" borderId="121" xfId="0" applyFont="1" applyFill="1" applyBorder="1" applyAlignment="1">
      <alignment horizontal="left" vertical="center" wrapText="1"/>
    </xf>
    <xf numFmtId="4" fontId="3" fillId="43" borderId="40" xfId="0" applyNumberFormat="1" applyFont="1" applyFill="1" applyBorder="1" applyAlignment="1">
      <alignment horizontal="left" vertical="center" wrapText="1"/>
    </xf>
    <xf numFmtId="4" fontId="3" fillId="43" borderId="121" xfId="0" applyNumberFormat="1" applyFont="1" applyFill="1" applyBorder="1" applyAlignment="1">
      <alignment horizontal="left" vertical="center" wrapText="1"/>
    </xf>
    <xf numFmtId="180" fontId="0" fillId="44" borderId="35" xfId="0" applyNumberFormat="1" applyFont="1" applyFill="1" applyBorder="1" applyAlignment="1">
      <alignment horizontal="right"/>
    </xf>
    <xf numFmtId="4" fontId="1" fillId="44" borderId="131" xfId="0" applyNumberFormat="1" applyFont="1" applyFill="1" applyBorder="1" applyAlignment="1">
      <alignment horizontal="right"/>
    </xf>
    <xf numFmtId="180" fontId="0" fillId="44" borderId="11" xfId="0" applyNumberFormat="1" applyFont="1" applyFill="1" applyBorder="1" applyAlignment="1">
      <alignment horizontal="right"/>
    </xf>
    <xf numFmtId="4" fontId="1" fillId="43" borderId="113" xfId="0" applyNumberFormat="1" applyFont="1" applyFill="1" applyBorder="1" applyAlignment="1">
      <alignment horizontal="right"/>
    </xf>
    <xf numFmtId="4" fontId="1" fillId="43" borderId="134" xfId="0" applyNumberFormat="1" applyFont="1" applyFill="1" applyBorder="1" applyAlignment="1">
      <alignment horizontal="right"/>
    </xf>
    <xf numFmtId="4" fontId="7" fillId="44" borderId="59" xfId="0" applyNumberFormat="1" applyFont="1" applyFill="1" applyBorder="1" applyAlignment="1">
      <alignment horizontal="right"/>
    </xf>
    <xf numFmtId="4" fontId="7" fillId="44" borderId="115" xfId="0" applyNumberFormat="1" applyFont="1" applyFill="1" applyBorder="1" applyAlignment="1">
      <alignment horizontal="right"/>
    </xf>
    <xf numFmtId="4" fontId="0" fillId="44" borderId="47" xfId="0" applyNumberFormat="1" applyFont="1" applyFill="1" applyBorder="1" applyAlignment="1">
      <alignment horizontal="right"/>
    </xf>
    <xf numFmtId="4" fontId="0" fillId="44" borderId="162" xfId="0" applyNumberFormat="1" applyFont="1" applyFill="1" applyBorder="1" applyAlignment="1">
      <alignment horizontal="right"/>
    </xf>
    <xf numFmtId="4" fontId="0" fillId="44" borderId="15" xfId="0" applyNumberFormat="1" applyFont="1" applyFill="1" applyBorder="1" applyAlignment="1">
      <alignment horizontal="right"/>
    </xf>
    <xf numFmtId="4" fontId="0" fillId="44" borderId="143" xfId="0" applyNumberFormat="1" applyFont="1" applyFill="1" applyBorder="1" applyAlignment="1">
      <alignment horizontal="right"/>
    </xf>
    <xf numFmtId="4" fontId="0" fillId="44" borderId="59" xfId="0" applyNumberFormat="1" applyFont="1" applyFill="1" applyBorder="1" applyAlignment="1">
      <alignment horizontal="right"/>
    </xf>
    <xf numFmtId="4" fontId="7" fillId="44" borderId="48" xfId="0" applyNumberFormat="1" applyFont="1" applyFill="1" applyBorder="1" applyAlignment="1">
      <alignment horizontal="right"/>
    </xf>
    <xf numFmtId="4" fontId="0" fillId="44" borderId="0" xfId="0" applyNumberFormat="1" applyFont="1" applyFill="1" applyBorder="1" applyAlignment="1">
      <alignment horizontal="right"/>
    </xf>
    <xf numFmtId="4" fontId="0" fillId="44" borderId="115" xfId="0" applyNumberFormat="1" applyFont="1" applyFill="1" applyBorder="1" applyAlignment="1">
      <alignment horizontal="right"/>
    </xf>
    <xf numFmtId="4" fontId="0" fillId="44" borderId="69" xfId="0" applyNumberFormat="1" applyFont="1" applyFill="1" applyBorder="1" applyAlignment="1">
      <alignment horizontal="right"/>
    </xf>
    <xf numFmtId="4" fontId="0" fillId="44" borderId="163" xfId="0" applyNumberFormat="1" applyFont="1" applyFill="1" applyBorder="1" applyAlignment="1">
      <alignment horizontal="right"/>
    </xf>
    <xf numFmtId="4" fontId="0" fillId="44" borderId="81" xfId="0" applyNumberFormat="1" applyFont="1" applyFill="1" applyBorder="1" applyAlignment="1">
      <alignment horizontal="right"/>
    </xf>
    <xf numFmtId="4" fontId="0" fillId="44" borderId="161" xfId="0" applyNumberFormat="1" applyFont="1" applyFill="1" applyBorder="1" applyAlignment="1">
      <alignment horizontal="right"/>
    </xf>
    <xf numFmtId="4" fontId="44" fillId="44" borderId="59" xfId="0" applyNumberFormat="1" applyFont="1" applyFill="1" applyBorder="1" applyAlignment="1">
      <alignment horizontal="right"/>
    </xf>
    <xf numFmtId="4" fontId="44" fillId="44" borderId="115" xfId="0" applyNumberFormat="1" applyFont="1" applyFill="1" applyBorder="1" applyAlignment="1">
      <alignment horizontal="right"/>
    </xf>
    <xf numFmtId="4" fontId="0" fillId="44" borderId="79" xfId="0" applyNumberFormat="1" applyFont="1" applyFill="1" applyBorder="1" applyAlignment="1">
      <alignment horizontal="right"/>
    </xf>
    <xf numFmtId="4" fontId="0" fillId="44" borderId="144" xfId="0" applyNumberFormat="1" applyFont="1" applyFill="1" applyBorder="1" applyAlignment="1">
      <alignment horizontal="right"/>
    </xf>
    <xf numFmtId="4" fontId="42" fillId="44" borderId="59" xfId="0" applyNumberFormat="1" applyFont="1" applyFill="1" applyBorder="1" applyAlignment="1">
      <alignment horizontal="right"/>
    </xf>
    <xf numFmtId="4" fontId="43" fillId="44" borderId="48" xfId="0" applyNumberFormat="1" applyFont="1" applyFill="1" applyBorder="1" applyAlignment="1">
      <alignment horizontal="right"/>
    </xf>
    <xf numFmtId="4" fontId="46" fillId="44" borderId="0" xfId="0" applyNumberFormat="1" applyFont="1" applyFill="1" applyAlignment="1">
      <alignment horizontal="right"/>
    </xf>
    <xf numFmtId="4" fontId="47" fillId="44" borderId="0" xfId="0" applyNumberFormat="1" applyFont="1" applyFill="1" applyAlignment="1">
      <alignment horizontal="right"/>
    </xf>
    <xf numFmtId="2" fontId="0" fillId="44" borderId="69" xfId="0" applyNumberFormat="1" applyFont="1" applyFill="1" applyBorder="1" applyAlignment="1">
      <alignment horizontal="right"/>
    </xf>
    <xf numFmtId="2" fontId="0" fillId="44" borderId="15" xfId="0" applyNumberFormat="1" applyFont="1" applyFill="1" applyBorder="1" applyAlignment="1">
      <alignment horizontal="right"/>
    </xf>
    <xf numFmtId="2" fontId="0" fillId="44" borderId="79" xfId="0" applyNumberFormat="1" applyFont="1" applyFill="1" applyBorder="1" applyAlignment="1">
      <alignment horizontal="right"/>
    </xf>
    <xf numFmtId="4" fontId="0" fillId="44" borderId="65" xfId="0" applyNumberFormat="1" applyFont="1" applyFill="1" applyBorder="1" applyAlignment="1">
      <alignment horizontal="right"/>
    </xf>
    <xf numFmtId="4" fontId="0" fillId="44" borderId="147" xfId="0" applyNumberFormat="1" applyFont="1" applyFill="1" applyBorder="1" applyAlignment="1">
      <alignment horizontal="right"/>
    </xf>
    <xf numFmtId="4" fontId="1" fillId="44" borderId="24" xfId="0" applyNumberFormat="1" applyFont="1" applyFill="1" applyBorder="1" applyAlignment="1">
      <alignment horizontal="right"/>
    </xf>
    <xf numFmtId="4" fontId="1" fillId="44" borderId="11" xfId="0" applyNumberFormat="1" applyFont="1" applyFill="1" applyBorder="1" applyAlignment="1">
      <alignment horizontal="right"/>
    </xf>
    <xf numFmtId="4" fontId="1" fillId="44" borderId="55" xfId="0" applyNumberFormat="1" applyFont="1" applyFill="1" applyBorder="1" applyAlignment="1">
      <alignment horizontal="right"/>
    </xf>
    <xf numFmtId="4" fontId="3" fillId="44" borderId="55" xfId="0" applyNumberFormat="1" applyFont="1" applyFill="1" applyBorder="1" applyAlignment="1">
      <alignment horizontal="right"/>
    </xf>
    <xf numFmtId="0" fontId="3" fillId="43" borderId="45" xfId="0" applyFont="1" applyFill="1" applyBorder="1" applyAlignment="1">
      <alignment vertical="center" wrapText="1"/>
    </xf>
    <xf numFmtId="0" fontId="3" fillId="43" borderId="164" xfId="0" applyFont="1" applyFill="1" applyBorder="1" applyAlignment="1">
      <alignment vertical="center" wrapText="1"/>
    </xf>
    <xf numFmtId="4" fontId="7" fillId="44" borderId="144" xfId="0" applyNumberFormat="1" applyFont="1" applyFill="1" applyBorder="1" applyAlignment="1">
      <alignment horizontal="right"/>
    </xf>
    <xf numFmtId="0" fontId="3" fillId="43" borderId="119" xfId="0" applyFont="1" applyFill="1" applyBorder="1" applyAlignment="1">
      <alignment horizontal="left" vertical="center" wrapText="1"/>
    </xf>
    <xf numFmtId="0" fontId="3" fillId="43" borderId="110" xfId="0" applyFont="1" applyFill="1" applyBorder="1" applyAlignment="1">
      <alignment horizontal="left" vertical="center" wrapText="1"/>
    </xf>
    <xf numFmtId="0" fontId="3" fillId="43" borderId="103" xfId="0" applyFont="1" applyFill="1" applyBorder="1" applyAlignment="1">
      <alignment horizontal="left" vertical="center" wrapText="1"/>
    </xf>
    <xf numFmtId="0" fontId="3" fillId="43" borderId="111" xfId="0" applyFont="1" applyFill="1" applyBorder="1" applyAlignment="1">
      <alignment horizontal="left" vertical="center" wrapText="1"/>
    </xf>
    <xf numFmtId="4" fontId="48" fillId="44" borderId="60" xfId="0" applyNumberFormat="1" applyFont="1" applyFill="1" applyBorder="1" applyAlignment="1">
      <alignment horizontal="center" wrapText="1"/>
    </xf>
    <xf numFmtId="4" fontId="48" fillId="44" borderId="61" xfId="0" applyNumberFormat="1" applyFont="1" applyFill="1" applyBorder="1" applyAlignment="1">
      <alignment horizontal="center" wrapText="1"/>
    </xf>
    <xf numFmtId="4" fontId="0" fillId="44" borderId="62" xfId="0" applyNumberFormat="1" applyFont="1" applyFill="1" applyBorder="1" applyAlignment="1">
      <alignment/>
    </xf>
    <xf numFmtId="4" fontId="0" fillId="44" borderId="165" xfId="0" applyNumberFormat="1" applyFont="1" applyFill="1" applyBorder="1" applyAlignment="1">
      <alignment/>
    </xf>
    <xf numFmtId="4" fontId="0" fillId="44" borderId="62" xfId="0" applyNumberFormat="1" applyFont="1" applyFill="1" applyBorder="1" applyAlignment="1">
      <alignment wrapText="1"/>
    </xf>
    <xf numFmtId="4" fontId="0" fillId="44" borderId="165" xfId="0" applyNumberFormat="1" applyFont="1" applyFill="1" applyBorder="1" applyAlignment="1">
      <alignment wrapText="1"/>
    </xf>
    <xf numFmtId="4" fontId="0" fillId="44" borderId="63" xfId="0" applyNumberFormat="1" applyFont="1" applyFill="1" applyBorder="1" applyAlignment="1">
      <alignment wrapText="1"/>
    </xf>
    <xf numFmtId="4" fontId="0" fillId="44" borderId="166" xfId="0" applyNumberFormat="1" applyFont="1" applyFill="1" applyBorder="1" applyAlignment="1">
      <alignment wrapText="1"/>
    </xf>
    <xf numFmtId="4" fontId="0" fillId="44" borderId="56" xfId="0" applyNumberFormat="1" applyFont="1" applyFill="1" applyBorder="1" applyAlignment="1">
      <alignment wrapText="1"/>
    </xf>
    <xf numFmtId="4" fontId="0" fillId="44" borderId="167" xfId="0" applyNumberFormat="1" applyFont="1" applyFill="1" applyBorder="1" applyAlignment="1">
      <alignment wrapText="1"/>
    </xf>
    <xf numFmtId="4" fontId="0" fillId="44" borderId="65" xfId="0" applyNumberFormat="1" applyFont="1" applyFill="1" applyBorder="1" applyAlignment="1">
      <alignment horizontal="center" wrapText="1"/>
    </xf>
    <xf numFmtId="4" fontId="0" fillId="44" borderId="147" xfId="0" applyNumberFormat="1" applyFont="1" applyFill="1" applyBorder="1" applyAlignment="1">
      <alignment horizontal="center" wrapText="1"/>
    </xf>
    <xf numFmtId="4" fontId="48" fillId="44" borderId="65" xfId="0" applyNumberFormat="1" applyFont="1" applyFill="1" applyBorder="1" applyAlignment="1">
      <alignment horizontal="center" wrapText="1"/>
    </xf>
    <xf numFmtId="4" fontId="0" fillId="44" borderId="65" xfId="0" applyNumberFormat="1" applyFont="1" applyFill="1" applyBorder="1" applyAlignment="1">
      <alignment horizontal="center" vertical="top" wrapText="1"/>
    </xf>
    <xf numFmtId="4" fontId="0" fillId="44" borderId="65" xfId="0" applyNumberFormat="1" applyFont="1" applyFill="1" applyBorder="1" applyAlignment="1">
      <alignment horizontal="right" vertical="top" wrapText="1"/>
    </xf>
    <xf numFmtId="4" fontId="0" fillId="44" borderId="147" xfId="0" applyNumberFormat="1" applyFont="1" applyFill="1" applyBorder="1" applyAlignment="1">
      <alignment horizontal="right" wrapText="1"/>
    </xf>
    <xf numFmtId="4" fontId="48" fillId="44" borderId="65" xfId="0" applyNumberFormat="1" applyFont="1" applyFill="1" applyBorder="1" applyAlignment="1">
      <alignment horizontal="right" vertical="top" wrapText="1"/>
    </xf>
    <xf numFmtId="4" fontId="48" fillId="44" borderId="63" xfId="0" applyNumberFormat="1" applyFont="1" applyFill="1" applyBorder="1" applyAlignment="1">
      <alignment horizontal="right" vertical="top" wrapText="1"/>
    </xf>
    <xf numFmtId="4" fontId="48" fillId="44" borderId="166" xfId="0" applyNumberFormat="1" applyFont="1" applyFill="1" applyBorder="1" applyAlignment="1">
      <alignment horizontal="right" vertical="top" wrapText="1"/>
    </xf>
    <xf numFmtId="4" fontId="48" fillId="44" borderId="56" xfId="0" applyNumberFormat="1" applyFont="1" applyFill="1" applyBorder="1" applyAlignment="1">
      <alignment horizontal="right" vertical="top" wrapText="1"/>
    </xf>
    <xf numFmtId="4" fontId="48" fillId="44" borderId="165" xfId="0" applyNumberFormat="1" applyFont="1" applyFill="1" applyBorder="1" applyAlignment="1">
      <alignment horizontal="right" vertical="top" wrapText="1"/>
    </xf>
    <xf numFmtId="4" fontId="48" fillId="44" borderId="167" xfId="0" applyNumberFormat="1" applyFont="1" applyFill="1" applyBorder="1" applyAlignment="1">
      <alignment horizontal="right" vertical="top" wrapText="1"/>
    </xf>
    <xf numFmtId="4" fontId="48" fillId="44" borderId="147" xfId="0" applyNumberFormat="1" applyFont="1" applyFill="1" applyBorder="1" applyAlignment="1">
      <alignment horizontal="right" vertical="top" wrapText="1"/>
    </xf>
    <xf numFmtId="4" fontId="0" fillId="44" borderId="62" xfId="0" applyNumberFormat="1" applyFont="1" applyFill="1" applyBorder="1" applyAlignment="1">
      <alignment vertical="top" wrapText="1"/>
    </xf>
    <xf numFmtId="4" fontId="48" fillId="44" borderId="165" xfId="0" applyNumberFormat="1" applyFont="1" applyFill="1" applyBorder="1" applyAlignment="1">
      <alignment vertical="top" wrapText="1"/>
    </xf>
    <xf numFmtId="4" fontId="0" fillId="44" borderId="63" xfId="0" applyNumberFormat="1" applyFont="1" applyFill="1" applyBorder="1" applyAlignment="1">
      <alignment horizontal="right" vertical="top" wrapText="1"/>
    </xf>
    <xf numFmtId="4" fontId="0" fillId="44" borderId="166" xfId="0" applyNumberFormat="1" applyFont="1" applyFill="1" applyBorder="1" applyAlignment="1">
      <alignment horizontal="right" vertical="top" wrapText="1"/>
    </xf>
    <xf numFmtId="4" fontId="48" fillId="44" borderId="56" xfId="0" applyNumberFormat="1" applyFont="1" applyFill="1" applyBorder="1" applyAlignment="1">
      <alignment horizontal="right" wrapText="1"/>
    </xf>
    <xf numFmtId="4" fontId="0" fillId="44" borderId="165" xfId="0" applyNumberFormat="1" applyFont="1" applyFill="1" applyBorder="1" applyAlignment="1">
      <alignment horizontal="right" vertical="top" wrapText="1"/>
    </xf>
    <xf numFmtId="4" fontId="1" fillId="44" borderId="63" xfId="0" applyNumberFormat="1" applyFont="1" applyFill="1" applyBorder="1" applyAlignment="1">
      <alignment horizontal="right"/>
    </xf>
    <xf numFmtId="4" fontId="0" fillId="44" borderId="167" xfId="0" applyNumberFormat="1" applyFont="1" applyFill="1" applyBorder="1" applyAlignment="1">
      <alignment horizontal="right" vertical="top" wrapText="1"/>
    </xf>
    <xf numFmtId="4" fontId="0" fillId="44" borderId="56" xfId="0" applyNumberFormat="1" applyFont="1" applyFill="1" applyBorder="1" applyAlignment="1">
      <alignment horizontal="right" vertical="top" wrapText="1"/>
    </xf>
    <xf numFmtId="4" fontId="0" fillId="44" borderId="147" xfId="0" applyNumberFormat="1" applyFont="1" applyFill="1" applyBorder="1" applyAlignment="1">
      <alignment horizontal="right" vertical="top" wrapText="1"/>
    </xf>
    <xf numFmtId="4" fontId="0" fillId="44" borderId="65" xfId="0" applyNumberFormat="1" applyFont="1" applyFill="1" applyBorder="1" applyAlignment="1">
      <alignment vertical="top" wrapText="1"/>
    </xf>
    <xf numFmtId="4" fontId="48" fillId="44" borderId="62" xfId="0" applyNumberFormat="1" applyFont="1" applyFill="1" applyBorder="1" applyAlignment="1">
      <alignment horizontal="right" vertical="top" wrapText="1"/>
    </xf>
    <xf numFmtId="4" fontId="7" fillId="44" borderId="115" xfId="0" applyNumberFormat="1" applyFont="1" applyFill="1" applyBorder="1" applyAlignment="1">
      <alignment horizontal="right" vertical="top" wrapText="1"/>
    </xf>
    <xf numFmtId="4" fontId="19" fillId="44" borderId="115" xfId="0" applyNumberFormat="1" applyFont="1" applyFill="1" applyBorder="1" applyAlignment="1">
      <alignment horizontal="right" vertical="top" wrapText="1"/>
    </xf>
    <xf numFmtId="4" fontId="0" fillId="44" borderId="0" xfId="0" applyNumberFormat="1" applyFont="1" applyFill="1" applyAlignment="1">
      <alignment/>
    </xf>
    <xf numFmtId="4" fontId="48" fillId="44" borderId="110" xfId="0" applyNumberFormat="1" applyFont="1" applyFill="1" applyBorder="1" applyAlignment="1">
      <alignment horizontal="center" vertical="top" wrapText="1"/>
    </xf>
    <xf numFmtId="4" fontId="48" fillId="44" borderId="111" xfId="0" applyNumberFormat="1" applyFont="1" applyFill="1" applyBorder="1" applyAlignment="1">
      <alignment horizontal="center" vertical="top" wrapText="1"/>
    </xf>
    <xf numFmtId="4" fontId="17" fillId="44" borderId="69" xfId="0" applyNumberFormat="1" applyFont="1" applyFill="1" applyBorder="1" applyAlignment="1">
      <alignment horizontal="center" vertical="center" wrapText="1"/>
    </xf>
    <xf numFmtId="4" fontId="0" fillId="44" borderId="163" xfId="0" applyNumberFormat="1" applyFont="1" applyFill="1" applyBorder="1" applyAlignment="1">
      <alignment horizontal="right" vertical="center" wrapText="1"/>
    </xf>
    <xf numFmtId="4" fontId="16" fillId="44" borderId="15" xfId="0" applyNumberFormat="1" applyFont="1" applyFill="1" applyBorder="1" applyAlignment="1">
      <alignment horizontal="center" vertical="center" wrapText="1"/>
    </xf>
    <xf numFmtId="4" fontId="0" fillId="44" borderId="143" xfId="0" applyNumberFormat="1" applyFont="1" applyFill="1" applyBorder="1" applyAlignment="1">
      <alignment horizontal="right" vertical="center" wrapText="1"/>
    </xf>
    <xf numFmtId="4" fontId="16" fillId="44" borderId="81" xfId="0" applyNumberFormat="1" applyFont="1" applyFill="1" applyBorder="1" applyAlignment="1">
      <alignment horizontal="center" vertical="center" wrapText="1"/>
    </xf>
    <xf numFmtId="4" fontId="0" fillId="44" borderId="161" xfId="0" applyNumberFormat="1" applyFont="1" applyFill="1" applyBorder="1" applyAlignment="1">
      <alignment horizontal="right" vertical="center" wrapText="1"/>
    </xf>
    <xf numFmtId="4" fontId="51" fillId="44" borderId="115" xfId="0" applyNumberFormat="1" applyFont="1" applyFill="1" applyBorder="1" applyAlignment="1">
      <alignment horizontal="right" vertical="top" wrapText="1"/>
    </xf>
    <xf numFmtId="4" fontId="18" fillId="44" borderId="115" xfId="0" applyNumberFormat="1" applyFont="1" applyFill="1" applyBorder="1" applyAlignment="1">
      <alignment horizontal="right" vertical="top" wrapText="1"/>
    </xf>
    <xf numFmtId="4" fontId="8" fillId="44" borderId="0" xfId="0" applyNumberFormat="1" applyFont="1" applyFill="1" applyAlignment="1">
      <alignment/>
    </xf>
    <xf numFmtId="4" fontId="0" fillId="44" borderId="61" xfId="0" applyNumberFormat="1" applyFont="1" applyFill="1" applyBorder="1" applyAlignment="1">
      <alignment horizontal="right"/>
    </xf>
    <xf numFmtId="4" fontId="53" fillId="44" borderId="59" xfId="0" applyNumberFormat="1" applyFont="1" applyFill="1" applyBorder="1" applyAlignment="1">
      <alignment/>
    </xf>
    <xf numFmtId="4" fontId="53" fillId="44" borderId="115" xfId="0" applyNumberFormat="1" applyFont="1" applyFill="1" applyBorder="1" applyAlignment="1">
      <alignment/>
    </xf>
    <xf numFmtId="4" fontId="53" fillId="44" borderId="33" xfId="0" applyNumberFormat="1" applyFont="1" applyFill="1" applyBorder="1" applyAlignment="1">
      <alignment horizontal="center"/>
    </xf>
    <xf numFmtId="4" fontId="53" fillId="44" borderId="115" xfId="0" applyNumberFormat="1" applyFont="1" applyFill="1" applyBorder="1" applyAlignment="1">
      <alignment horizontal="center"/>
    </xf>
    <xf numFmtId="4" fontId="53" fillId="44" borderId="103" xfId="0" applyNumberFormat="1" applyFont="1" applyFill="1" applyBorder="1" applyAlignment="1">
      <alignment horizontal="center"/>
    </xf>
    <xf numFmtId="4" fontId="53" fillId="44" borderId="111" xfId="0" applyNumberFormat="1" applyFont="1" applyFill="1" applyBorder="1" applyAlignment="1">
      <alignment horizontal="center"/>
    </xf>
    <xf numFmtId="4" fontId="1" fillId="46" borderId="46" xfId="0" applyNumberFormat="1" applyFont="1" applyFill="1" applyBorder="1" applyAlignment="1">
      <alignment horizontal="right"/>
    </xf>
    <xf numFmtId="4" fontId="3" fillId="46" borderId="168" xfId="0" applyNumberFormat="1" applyFont="1" applyFill="1" applyBorder="1" applyAlignment="1">
      <alignment horizontal="right"/>
    </xf>
    <xf numFmtId="4" fontId="5" fillId="44" borderId="15" xfId="56" applyNumberFormat="1" applyFont="1" applyFill="1" applyBorder="1" applyAlignment="1">
      <alignment horizontal="righ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H_Mar_1"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image" Target="../media/image4.wmf" /><Relationship Id="rId3" Type="http://schemas.openxmlformats.org/officeDocument/2006/relationships/image" Target="../media/image4.wmf" /><Relationship Id="rId4" Type="http://schemas.openxmlformats.org/officeDocument/2006/relationships/image" Target="../media/image4.wmf" /><Relationship Id="rId5" Type="http://schemas.openxmlformats.org/officeDocument/2006/relationships/image" Target="../media/image4.wmf" /><Relationship Id="rId6" Type="http://schemas.openxmlformats.org/officeDocument/2006/relationships/image" Target="../media/image4.wmf" /><Relationship Id="rId7" Type="http://schemas.openxmlformats.org/officeDocument/2006/relationships/image" Target="../media/image4.wmf" /><Relationship Id="rId8" Type="http://schemas.openxmlformats.org/officeDocument/2006/relationships/image" Target="../media/image4.wmf" /><Relationship Id="rId9" Type="http://schemas.openxmlformats.org/officeDocument/2006/relationships/image" Target="../media/image4.wmf" /><Relationship Id="rId10" Type="http://schemas.openxmlformats.org/officeDocument/2006/relationships/image" Target="../media/image4.wmf" /><Relationship Id="rId11" Type="http://schemas.openxmlformats.org/officeDocument/2006/relationships/image" Target="../media/image4.wmf" /><Relationship Id="rId12" Type="http://schemas.openxmlformats.org/officeDocument/2006/relationships/image" Target="../media/image4.wmf" /><Relationship Id="rId13" Type="http://schemas.openxmlformats.org/officeDocument/2006/relationships/image" Target="../media/image4.wmf" /><Relationship Id="rId14" Type="http://schemas.openxmlformats.org/officeDocument/2006/relationships/image" Target="../media/image4.wmf" /><Relationship Id="rId15" Type="http://schemas.openxmlformats.org/officeDocument/2006/relationships/image" Target="../media/image4.wmf" /><Relationship Id="rId16" Type="http://schemas.openxmlformats.org/officeDocument/2006/relationships/image" Target="../media/image4.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1132</xdr:row>
      <xdr:rowOff>152400</xdr:rowOff>
    </xdr:from>
    <xdr:to>
      <xdr:col>1</xdr:col>
      <xdr:colOff>895350</xdr:colOff>
      <xdr:row>1132</xdr:row>
      <xdr:rowOff>161925</xdr:rowOff>
    </xdr:to>
    <xdr:sp fLocksText="0">
      <xdr:nvSpPr>
        <xdr:cNvPr id="1" name="Text Box 1"/>
        <xdr:cNvSpPr txBox="1">
          <a:spLocks noChangeArrowheads="1"/>
        </xdr:cNvSpPr>
      </xdr:nvSpPr>
      <xdr:spPr>
        <a:xfrm>
          <a:off x="1171575" y="520150725"/>
          <a:ext cx="123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1132</xdr:row>
      <xdr:rowOff>152400</xdr:rowOff>
    </xdr:from>
    <xdr:to>
      <xdr:col>1</xdr:col>
      <xdr:colOff>895350</xdr:colOff>
      <xdr:row>1136</xdr:row>
      <xdr:rowOff>0</xdr:rowOff>
    </xdr:to>
    <xdr:sp fLocksText="0">
      <xdr:nvSpPr>
        <xdr:cNvPr id="2" name="Text Box 2"/>
        <xdr:cNvSpPr txBox="1">
          <a:spLocks noChangeArrowheads="1"/>
        </xdr:cNvSpPr>
      </xdr:nvSpPr>
      <xdr:spPr>
        <a:xfrm>
          <a:off x="1171575" y="520150725"/>
          <a:ext cx="123825"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1132</xdr:row>
      <xdr:rowOff>152400</xdr:rowOff>
    </xdr:from>
    <xdr:to>
      <xdr:col>1</xdr:col>
      <xdr:colOff>895350</xdr:colOff>
      <xdr:row>1136</xdr:row>
      <xdr:rowOff>0</xdr:rowOff>
    </xdr:to>
    <xdr:sp fLocksText="0">
      <xdr:nvSpPr>
        <xdr:cNvPr id="3" name="Text Box 3"/>
        <xdr:cNvSpPr txBox="1">
          <a:spLocks noChangeArrowheads="1"/>
        </xdr:cNvSpPr>
      </xdr:nvSpPr>
      <xdr:spPr>
        <a:xfrm>
          <a:off x="1171575" y="520150725"/>
          <a:ext cx="123825"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1132</xdr:row>
      <xdr:rowOff>152400</xdr:rowOff>
    </xdr:from>
    <xdr:to>
      <xdr:col>1</xdr:col>
      <xdr:colOff>895350</xdr:colOff>
      <xdr:row>1132</xdr:row>
      <xdr:rowOff>161925</xdr:rowOff>
    </xdr:to>
    <xdr:sp fLocksText="0">
      <xdr:nvSpPr>
        <xdr:cNvPr id="4" name="Text Box 4"/>
        <xdr:cNvSpPr txBox="1">
          <a:spLocks noChangeArrowheads="1"/>
        </xdr:cNvSpPr>
      </xdr:nvSpPr>
      <xdr:spPr>
        <a:xfrm>
          <a:off x="1171575" y="520150725"/>
          <a:ext cx="123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1132</xdr:row>
      <xdr:rowOff>152400</xdr:rowOff>
    </xdr:from>
    <xdr:to>
      <xdr:col>1</xdr:col>
      <xdr:colOff>885825</xdr:colOff>
      <xdr:row>1136</xdr:row>
      <xdr:rowOff>0</xdr:rowOff>
    </xdr:to>
    <xdr:sp fLocksText="0">
      <xdr:nvSpPr>
        <xdr:cNvPr id="5" name="Text Box 5"/>
        <xdr:cNvSpPr txBox="1">
          <a:spLocks noChangeArrowheads="1"/>
        </xdr:cNvSpPr>
      </xdr:nvSpPr>
      <xdr:spPr>
        <a:xfrm>
          <a:off x="1171575" y="520150725"/>
          <a:ext cx="114300"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1132</xdr:row>
      <xdr:rowOff>152400</xdr:rowOff>
    </xdr:from>
    <xdr:to>
      <xdr:col>1</xdr:col>
      <xdr:colOff>895350</xdr:colOff>
      <xdr:row>1132</xdr:row>
      <xdr:rowOff>161925</xdr:rowOff>
    </xdr:to>
    <xdr:sp fLocksText="0">
      <xdr:nvSpPr>
        <xdr:cNvPr id="6" name="Text Box 6"/>
        <xdr:cNvSpPr txBox="1">
          <a:spLocks noChangeArrowheads="1"/>
        </xdr:cNvSpPr>
      </xdr:nvSpPr>
      <xdr:spPr>
        <a:xfrm>
          <a:off x="1171575" y="520150725"/>
          <a:ext cx="123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1132</xdr:row>
      <xdr:rowOff>152400</xdr:rowOff>
    </xdr:from>
    <xdr:to>
      <xdr:col>1</xdr:col>
      <xdr:colOff>895350</xdr:colOff>
      <xdr:row>1136</xdr:row>
      <xdr:rowOff>0</xdr:rowOff>
    </xdr:to>
    <xdr:sp fLocksText="0">
      <xdr:nvSpPr>
        <xdr:cNvPr id="7" name="Text Box 7"/>
        <xdr:cNvSpPr txBox="1">
          <a:spLocks noChangeArrowheads="1"/>
        </xdr:cNvSpPr>
      </xdr:nvSpPr>
      <xdr:spPr>
        <a:xfrm>
          <a:off x="1171575" y="520150725"/>
          <a:ext cx="123825"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1132</xdr:row>
      <xdr:rowOff>152400</xdr:rowOff>
    </xdr:from>
    <xdr:to>
      <xdr:col>1</xdr:col>
      <xdr:colOff>895350</xdr:colOff>
      <xdr:row>1136</xdr:row>
      <xdr:rowOff>0</xdr:rowOff>
    </xdr:to>
    <xdr:sp fLocksText="0">
      <xdr:nvSpPr>
        <xdr:cNvPr id="8" name="Text Box 8"/>
        <xdr:cNvSpPr txBox="1">
          <a:spLocks noChangeArrowheads="1"/>
        </xdr:cNvSpPr>
      </xdr:nvSpPr>
      <xdr:spPr>
        <a:xfrm>
          <a:off x="1171575" y="520150725"/>
          <a:ext cx="123825"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1131</xdr:row>
      <xdr:rowOff>152400</xdr:rowOff>
    </xdr:from>
    <xdr:to>
      <xdr:col>1</xdr:col>
      <xdr:colOff>895350</xdr:colOff>
      <xdr:row>1131</xdr:row>
      <xdr:rowOff>161925</xdr:rowOff>
    </xdr:to>
    <xdr:sp fLocksText="0">
      <xdr:nvSpPr>
        <xdr:cNvPr id="9" name="Text Box 9"/>
        <xdr:cNvSpPr txBox="1">
          <a:spLocks noChangeArrowheads="1"/>
        </xdr:cNvSpPr>
      </xdr:nvSpPr>
      <xdr:spPr>
        <a:xfrm>
          <a:off x="1171575" y="519988800"/>
          <a:ext cx="123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1131</xdr:row>
      <xdr:rowOff>152400</xdr:rowOff>
    </xdr:from>
    <xdr:to>
      <xdr:col>1</xdr:col>
      <xdr:colOff>895350</xdr:colOff>
      <xdr:row>1132</xdr:row>
      <xdr:rowOff>38100</xdr:rowOff>
    </xdr:to>
    <xdr:sp fLocksText="0">
      <xdr:nvSpPr>
        <xdr:cNvPr id="10" name="Text Box 10"/>
        <xdr:cNvSpPr txBox="1">
          <a:spLocks noChangeArrowheads="1"/>
        </xdr:cNvSpPr>
      </xdr:nvSpPr>
      <xdr:spPr>
        <a:xfrm>
          <a:off x="1171575" y="519988800"/>
          <a:ext cx="1238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1131</xdr:row>
      <xdr:rowOff>152400</xdr:rowOff>
    </xdr:from>
    <xdr:to>
      <xdr:col>1</xdr:col>
      <xdr:colOff>895350</xdr:colOff>
      <xdr:row>1132</xdr:row>
      <xdr:rowOff>76200</xdr:rowOff>
    </xdr:to>
    <xdr:sp fLocksText="0">
      <xdr:nvSpPr>
        <xdr:cNvPr id="11" name="Text Box 11"/>
        <xdr:cNvSpPr txBox="1">
          <a:spLocks noChangeArrowheads="1"/>
        </xdr:cNvSpPr>
      </xdr:nvSpPr>
      <xdr:spPr>
        <a:xfrm>
          <a:off x="1171575" y="519988800"/>
          <a:ext cx="1238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1131</xdr:row>
      <xdr:rowOff>152400</xdr:rowOff>
    </xdr:from>
    <xdr:to>
      <xdr:col>1</xdr:col>
      <xdr:colOff>895350</xdr:colOff>
      <xdr:row>1131</xdr:row>
      <xdr:rowOff>161925</xdr:rowOff>
    </xdr:to>
    <xdr:sp fLocksText="0">
      <xdr:nvSpPr>
        <xdr:cNvPr id="12" name="Text Box 12"/>
        <xdr:cNvSpPr txBox="1">
          <a:spLocks noChangeArrowheads="1"/>
        </xdr:cNvSpPr>
      </xdr:nvSpPr>
      <xdr:spPr>
        <a:xfrm>
          <a:off x="1171575" y="519988800"/>
          <a:ext cx="123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1131</xdr:row>
      <xdr:rowOff>152400</xdr:rowOff>
    </xdr:from>
    <xdr:to>
      <xdr:col>1</xdr:col>
      <xdr:colOff>885825</xdr:colOff>
      <xdr:row>1133</xdr:row>
      <xdr:rowOff>0</xdr:rowOff>
    </xdr:to>
    <xdr:sp fLocksText="0">
      <xdr:nvSpPr>
        <xdr:cNvPr id="13" name="Text Box 13"/>
        <xdr:cNvSpPr txBox="1">
          <a:spLocks noChangeArrowheads="1"/>
        </xdr:cNvSpPr>
      </xdr:nvSpPr>
      <xdr:spPr>
        <a:xfrm>
          <a:off x="1171575" y="519988800"/>
          <a:ext cx="1143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1131</xdr:row>
      <xdr:rowOff>152400</xdr:rowOff>
    </xdr:from>
    <xdr:to>
      <xdr:col>1</xdr:col>
      <xdr:colOff>895350</xdr:colOff>
      <xdr:row>1131</xdr:row>
      <xdr:rowOff>161925</xdr:rowOff>
    </xdr:to>
    <xdr:sp fLocksText="0">
      <xdr:nvSpPr>
        <xdr:cNvPr id="14" name="Text Box 14"/>
        <xdr:cNvSpPr txBox="1">
          <a:spLocks noChangeArrowheads="1"/>
        </xdr:cNvSpPr>
      </xdr:nvSpPr>
      <xdr:spPr>
        <a:xfrm>
          <a:off x="1171575" y="519988800"/>
          <a:ext cx="123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1131</xdr:row>
      <xdr:rowOff>152400</xdr:rowOff>
    </xdr:from>
    <xdr:to>
      <xdr:col>1</xdr:col>
      <xdr:colOff>895350</xdr:colOff>
      <xdr:row>1132</xdr:row>
      <xdr:rowOff>95250</xdr:rowOff>
    </xdr:to>
    <xdr:sp fLocksText="0">
      <xdr:nvSpPr>
        <xdr:cNvPr id="15" name="Text Box 15"/>
        <xdr:cNvSpPr txBox="1">
          <a:spLocks noChangeArrowheads="1"/>
        </xdr:cNvSpPr>
      </xdr:nvSpPr>
      <xdr:spPr>
        <a:xfrm>
          <a:off x="1171575" y="519988800"/>
          <a:ext cx="12382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1131</xdr:row>
      <xdr:rowOff>152400</xdr:rowOff>
    </xdr:from>
    <xdr:to>
      <xdr:col>1</xdr:col>
      <xdr:colOff>895350</xdr:colOff>
      <xdr:row>1132</xdr:row>
      <xdr:rowOff>57150</xdr:rowOff>
    </xdr:to>
    <xdr:sp fLocksText="0">
      <xdr:nvSpPr>
        <xdr:cNvPr id="16" name="Text Box 16"/>
        <xdr:cNvSpPr txBox="1">
          <a:spLocks noChangeArrowheads="1"/>
        </xdr:cNvSpPr>
      </xdr:nvSpPr>
      <xdr:spPr>
        <a:xfrm>
          <a:off x="1171575" y="519988800"/>
          <a:ext cx="12382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1130</xdr:row>
      <xdr:rowOff>152400</xdr:rowOff>
    </xdr:from>
    <xdr:to>
      <xdr:col>1</xdr:col>
      <xdr:colOff>895350</xdr:colOff>
      <xdr:row>1130</xdr:row>
      <xdr:rowOff>161925</xdr:rowOff>
    </xdr:to>
    <xdr:sp fLocksText="0">
      <xdr:nvSpPr>
        <xdr:cNvPr id="17" name="Text Box 17"/>
        <xdr:cNvSpPr txBox="1">
          <a:spLocks noChangeArrowheads="1"/>
        </xdr:cNvSpPr>
      </xdr:nvSpPr>
      <xdr:spPr>
        <a:xfrm>
          <a:off x="1171575" y="519826875"/>
          <a:ext cx="123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1130</xdr:row>
      <xdr:rowOff>152400</xdr:rowOff>
    </xdr:from>
    <xdr:to>
      <xdr:col>1</xdr:col>
      <xdr:colOff>895350</xdr:colOff>
      <xdr:row>1131</xdr:row>
      <xdr:rowOff>38100</xdr:rowOff>
    </xdr:to>
    <xdr:sp fLocksText="0">
      <xdr:nvSpPr>
        <xdr:cNvPr id="18" name="Text Box 18"/>
        <xdr:cNvSpPr txBox="1">
          <a:spLocks noChangeArrowheads="1"/>
        </xdr:cNvSpPr>
      </xdr:nvSpPr>
      <xdr:spPr>
        <a:xfrm>
          <a:off x="1171575" y="519826875"/>
          <a:ext cx="1238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1130</xdr:row>
      <xdr:rowOff>152400</xdr:rowOff>
    </xdr:from>
    <xdr:to>
      <xdr:col>1</xdr:col>
      <xdr:colOff>895350</xdr:colOff>
      <xdr:row>1131</xdr:row>
      <xdr:rowOff>76200</xdr:rowOff>
    </xdr:to>
    <xdr:sp fLocksText="0">
      <xdr:nvSpPr>
        <xdr:cNvPr id="19" name="Text Box 19"/>
        <xdr:cNvSpPr txBox="1">
          <a:spLocks noChangeArrowheads="1"/>
        </xdr:cNvSpPr>
      </xdr:nvSpPr>
      <xdr:spPr>
        <a:xfrm>
          <a:off x="1171575" y="519826875"/>
          <a:ext cx="1238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1130</xdr:row>
      <xdr:rowOff>152400</xdr:rowOff>
    </xdr:from>
    <xdr:to>
      <xdr:col>1</xdr:col>
      <xdr:colOff>895350</xdr:colOff>
      <xdr:row>1130</xdr:row>
      <xdr:rowOff>161925</xdr:rowOff>
    </xdr:to>
    <xdr:sp fLocksText="0">
      <xdr:nvSpPr>
        <xdr:cNvPr id="20" name="Text Box 20"/>
        <xdr:cNvSpPr txBox="1">
          <a:spLocks noChangeArrowheads="1"/>
        </xdr:cNvSpPr>
      </xdr:nvSpPr>
      <xdr:spPr>
        <a:xfrm>
          <a:off x="1171575" y="519826875"/>
          <a:ext cx="123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1130</xdr:row>
      <xdr:rowOff>152400</xdr:rowOff>
    </xdr:from>
    <xdr:to>
      <xdr:col>1</xdr:col>
      <xdr:colOff>885825</xdr:colOff>
      <xdr:row>1132</xdr:row>
      <xdr:rowOff>0</xdr:rowOff>
    </xdr:to>
    <xdr:sp fLocksText="0">
      <xdr:nvSpPr>
        <xdr:cNvPr id="21" name="Text Box 21"/>
        <xdr:cNvSpPr txBox="1">
          <a:spLocks noChangeArrowheads="1"/>
        </xdr:cNvSpPr>
      </xdr:nvSpPr>
      <xdr:spPr>
        <a:xfrm>
          <a:off x="1171575" y="519826875"/>
          <a:ext cx="1143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1130</xdr:row>
      <xdr:rowOff>152400</xdr:rowOff>
    </xdr:from>
    <xdr:to>
      <xdr:col>1</xdr:col>
      <xdr:colOff>895350</xdr:colOff>
      <xdr:row>1130</xdr:row>
      <xdr:rowOff>161925</xdr:rowOff>
    </xdr:to>
    <xdr:sp fLocksText="0">
      <xdr:nvSpPr>
        <xdr:cNvPr id="22" name="Text Box 22"/>
        <xdr:cNvSpPr txBox="1">
          <a:spLocks noChangeArrowheads="1"/>
        </xdr:cNvSpPr>
      </xdr:nvSpPr>
      <xdr:spPr>
        <a:xfrm>
          <a:off x="1171575" y="519826875"/>
          <a:ext cx="123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1130</xdr:row>
      <xdr:rowOff>152400</xdr:rowOff>
    </xdr:from>
    <xdr:to>
      <xdr:col>1</xdr:col>
      <xdr:colOff>895350</xdr:colOff>
      <xdr:row>1131</xdr:row>
      <xdr:rowOff>95250</xdr:rowOff>
    </xdr:to>
    <xdr:sp fLocksText="0">
      <xdr:nvSpPr>
        <xdr:cNvPr id="23" name="Text Box 23"/>
        <xdr:cNvSpPr txBox="1">
          <a:spLocks noChangeArrowheads="1"/>
        </xdr:cNvSpPr>
      </xdr:nvSpPr>
      <xdr:spPr>
        <a:xfrm>
          <a:off x="1171575" y="519826875"/>
          <a:ext cx="12382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1130</xdr:row>
      <xdr:rowOff>152400</xdr:rowOff>
    </xdr:from>
    <xdr:to>
      <xdr:col>1</xdr:col>
      <xdr:colOff>895350</xdr:colOff>
      <xdr:row>1131</xdr:row>
      <xdr:rowOff>57150</xdr:rowOff>
    </xdr:to>
    <xdr:sp fLocksText="0">
      <xdr:nvSpPr>
        <xdr:cNvPr id="24" name="Text Box 24"/>
        <xdr:cNvSpPr txBox="1">
          <a:spLocks noChangeArrowheads="1"/>
        </xdr:cNvSpPr>
      </xdr:nvSpPr>
      <xdr:spPr>
        <a:xfrm>
          <a:off x="1171575" y="519826875"/>
          <a:ext cx="12382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1129</xdr:row>
      <xdr:rowOff>152400</xdr:rowOff>
    </xdr:from>
    <xdr:to>
      <xdr:col>1</xdr:col>
      <xdr:colOff>895350</xdr:colOff>
      <xdr:row>1129</xdr:row>
      <xdr:rowOff>161925</xdr:rowOff>
    </xdr:to>
    <xdr:sp fLocksText="0">
      <xdr:nvSpPr>
        <xdr:cNvPr id="25" name="Text Box 25"/>
        <xdr:cNvSpPr txBox="1">
          <a:spLocks noChangeArrowheads="1"/>
        </xdr:cNvSpPr>
      </xdr:nvSpPr>
      <xdr:spPr>
        <a:xfrm>
          <a:off x="1171575" y="519664950"/>
          <a:ext cx="123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1129</xdr:row>
      <xdr:rowOff>152400</xdr:rowOff>
    </xdr:from>
    <xdr:to>
      <xdr:col>1</xdr:col>
      <xdr:colOff>895350</xdr:colOff>
      <xdr:row>1130</xdr:row>
      <xdr:rowOff>38100</xdr:rowOff>
    </xdr:to>
    <xdr:sp fLocksText="0">
      <xdr:nvSpPr>
        <xdr:cNvPr id="26" name="Text Box 26"/>
        <xdr:cNvSpPr txBox="1">
          <a:spLocks noChangeArrowheads="1"/>
        </xdr:cNvSpPr>
      </xdr:nvSpPr>
      <xdr:spPr>
        <a:xfrm>
          <a:off x="1171575" y="519664950"/>
          <a:ext cx="1238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1129</xdr:row>
      <xdr:rowOff>152400</xdr:rowOff>
    </xdr:from>
    <xdr:to>
      <xdr:col>1</xdr:col>
      <xdr:colOff>895350</xdr:colOff>
      <xdr:row>1130</xdr:row>
      <xdr:rowOff>76200</xdr:rowOff>
    </xdr:to>
    <xdr:sp fLocksText="0">
      <xdr:nvSpPr>
        <xdr:cNvPr id="27" name="Text Box 27"/>
        <xdr:cNvSpPr txBox="1">
          <a:spLocks noChangeArrowheads="1"/>
        </xdr:cNvSpPr>
      </xdr:nvSpPr>
      <xdr:spPr>
        <a:xfrm>
          <a:off x="1171575" y="519664950"/>
          <a:ext cx="1238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1129</xdr:row>
      <xdr:rowOff>152400</xdr:rowOff>
    </xdr:from>
    <xdr:to>
      <xdr:col>1</xdr:col>
      <xdr:colOff>895350</xdr:colOff>
      <xdr:row>1129</xdr:row>
      <xdr:rowOff>161925</xdr:rowOff>
    </xdr:to>
    <xdr:sp fLocksText="0">
      <xdr:nvSpPr>
        <xdr:cNvPr id="28" name="Text Box 28"/>
        <xdr:cNvSpPr txBox="1">
          <a:spLocks noChangeArrowheads="1"/>
        </xdr:cNvSpPr>
      </xdr:nvSpPr>
      <xdr:spPr>
        <a:xfrm>
          <a:off x="1171575" y="519664950"/>
          <a:ext cx="123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1129</xdr:row>
      <xdr:rowOff>152400</xdr:rowOff>
    </xdr:from>
    <xdr:to>
      <xdr:col>1</xdr:col>
      <xdr:colOff>885825</xdr:colOff>
      <xdr:row>1131</xdr:row>
      <xdr:rowOff>0</xdr:rowOff>
    </xdr:to>
    <xdr:sp fLocksText="0">
      <xdr:nvSpPr>
        <xdr:cNvPr id="29" name="Text Box 29"/>
        <xdr:cNvSpPr txBox="1">
          <a:spLocks noChangeArrowheads="1"/>
        </xdr:cNvSpPr>
      </xdr:nvSpPr>
      <xdr:spPr>
        <a:xfrm>
          <a:off x="1171575" y="519664950"/>
          <a:ext cx="1143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1129</xdr:row>
      <xdr:rowOff>152400</xdr:rowOff>
    </xdr:from>
    <xdr:to>
      <xdr:col>1</xdr:col>
      <xdr:colOff>895350</xdr:colOff>
      <xdr:row>1129</xdr:row>
      <xdr:rowOff>161925</xdr:rowOff>
    </xdr:to>
    <xdr:sp fLocksText="0">
      <xdr:nvSpPr>
        <xdr:cNvPr id="30" name="Text Box 30"/>
        <xdr:cNvSpPr txBox="1">
          <a:spLocks noChangeArrowheads="1"/>
        </xdr:cNvSpPr>
      </xdr:nvSpPr>
      <xdr:spPr>
        <a:xfrm>
          <a:off x="1171575" y="519664950"/>
          <a:ext cx="123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1129</xdr:row>
      <xdr:rowOff>152400</xdr:rowOff>
    </xdr:from>
    <xdr:to>
      <xdr:col>1</xdr:col>
      <xdr:colOff>895350</xdr:colOff>
      <xdr:row>1130</xdr:row>
      <xdr:rowOff>95250</xdr:rowOff>
    </xdr:to>
    <xdr:sp fLocksText="0">
      <xdr:nvSpPr>
        <xdr:cNvPr id="31" name="Text Box 31"/>
        <xdr:cNvSpPr txBox="1">
          <a:spLocks noChangeArrowheads="1"/>
        </xdr:cNvSpPr>
      </xdr:nvSpPr>
      <xdr:spPr>
        <a:xfrm>
          <a:off x="1171575" y="519664950"/>
          <a:ext cx="12382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1129</xdr:row>
      <xdr:rowOff>152400</xdr:rowOff>
    </xdr:from>
    <xdr:to>
      <xdr:col>1</xdr:col>
      <xdr:colOff>895350</xdr:colOff>
      <xdr:row>1130</xdr:row>
      <xdr:rowOff>57150</xdr:rowOff>
    </xdr:to>
    <xdr:sp fLocksText="0">
      <xdr:nvSpPr>
        <xdr:cNvPr id="32" name="Text Box 32"/>
        <xdr:cNvSpPr txBox="1">
          <a:spLocks noChangeArrowheads="1"/>
        </xdr:cNvSpPr>
      </xdr:nvSpPr>
      <xdr:spPr>
        <a:xfrm>
          <a:off x="1171575" y="519664950"/>
          <a:ext cx="12382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1137</xdr:row>
      <xdr:rowOff>0</xdr:rowOff>
    </xdr:from>
    <xdr:to>
      <xdr:col>1</xdr:col>
      <xdr:colOff>895350</xdr:colOff>
      <xdr:row>1137</xdr:row>
      <xdr:rowOff>0</xdr:rowOff>
    </xdr:to>
    <xdr:sp fLocksText="0">
      <xdr:nvSpPr>
        <xdr:cNvPr id="33" name="Text Box 33"/>
        <xdr:cNvSpPr txBox="1">
          <a:spLocks noChangeArrowheads="1"/>
        </xdr:cNvSpPr>
      </xdr:nvSpPr>
      <xdr:spPr>
        <a:xfrm>
          <a:off x="1171575" y="5208079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1137</xdr:row>
      <xdr:rowOff>0</xdr:rowOff>
    </xdr:from>
    <xdr:to>
      <xdr:col>1</xdr:col>
      <xdr:colOff>895350</xdr:colOff>
      <xdr:row>1137</xdr:row>
      <xdr:rowOff>0</xdr:rowOff>
    </xdr:to>
    <xdr:sp fLocksText="0">
      <xdr:nvSpPr>
        <xdr:cNvPr id="34" name="Text Box 34"/>
        <xdr:cNvSpPr txBox="1">
          <a:spLocks noChangeArrowheads="1"/>
        </xdr:cNvSpPr>
      </xdr:nvSpPr>
      <xdr:spPr>
        <a:xfrm>
          <a:off x="1171575" y="5208079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1137</xdr:row>
      <xdr:rowOff>0</xdr:rowOff>
    </xdr:from>
    <xdr:to>
      <xdr:col>1</xdr:col>
      <xdr:colOff>895350</xdr:colOff>
      <xdr:row>1137</xdr:row>
      <xdr:rowOff>0</xdr:rowOff>
    </xdr:to>
    <xdr:sp fLocksText="0">
      <xdr:nvSpPr>
        <xdr:cNvPr id="35" name="Text Box 35"/>
        <xdr:cNvSpPr txBox="1">
          <a:spLocks noChangeArrowheads="1"/>
        </xdr:cNvSpPr>
      </xdr:nvSpPr>
      <xdr:spPr>
        <a:xfrm>
          <a:off x="1171575" y="5208079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1137</xdr:row>
      <xdr:rowOff>0</xdr:rowOff>
    </xdr:from>
    <xdr:to>
      <xdr:col>1</xdr:col>
      <xdr:colOff>895350</xdr:colOff>
      <xdr:row>1137</xdr:row>
      <xdr:rowOff>0</xdr:rowOff>
    </xdr:to>
    <xdr:sp fLocksText="0">
      <xdr:nvSpPr>
        <xdr:cNvPr id="36" name="Text Box 36"/>
        <xdr:cNvSpPr txBox="1">
          <a:spLocks noChangeArrowheads="1"/>
        </xdr:cNvSpPr>
      </xdr:nvSpPr>
      <xdr:spPr>
        <a:xfrm>
          <a:off x="1171575" y="5208079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1137</xdr:row>
      <xdr:rowOff>0</xdr:rowOff>
    </xdr:from>
    <xdr:to>
      <xdr:col>1</xdr:col>
      <xdr:colOff>885825</xdr:colOff>
      <xdr:row>1137</xdr:row>
      <xdr:rowOff>0</xdr:rowOff>
    </xdr:to>
    <xdr:sp fLocksText="0">
      <xdr:nvSpPr>
        <xdr:cNvPr id="37" name="Text Box 37"/>
        <xdr:cNvSpPr txBox="1">
          <a:spLocks noChangeArrowheads="1"/>
        </xdr:cNvSpPr>
      </xdr:nvSpPr>
      <xdr:spPr>
        <a:xfrm>
          <a:off x="1171575" y="520807950"/>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1137</xdr:row>
      <xdr:rowOff>0</xdr:rowOff>
    </xdr:from>
    <xdr:to>
      <xdr:col>1</xdr:col>
      <xdr:colOff>895350</xdr:colOff>
      <xdr:row>1137</xdr:row>
      <xdr:rowOff>0</xdr:rowOff>
    </xdr:to>
    <xdr:sp fLocksText="0">
      <xdr:nvSpPr>
        <xdr:cNvPr id="38" name="Text Box 38"/>
        <xdr:cNvSpPr txBox="1">
          <a:spLocks noChangeArrowheads="1"/>
        </xdr:cNvSpPr>
      </xdr:nvSpPr>
      <xdr:spPr>
        <a:xfrm>
          <a:off x="1171575" y="5208079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1137</xdr:row>
      <xdr:rowOff>0</xdr:rowOff>
    </xdr:from>
    <xdr:to>
      <xdr:col>1</xdr:col>
      <xdr:colOff>895350</xdr:colOff>
      <xdr:row>1137</xdr:row>
      <xdr:rowOff>0</xdr:rowOff>
    </xdr:to>
    <xdr:sp fLocksText="0">
      <xdr:nvSpPr>
        <xdr:cNvPr id="39" name="Text Box 39"/>
        <xdr:cNvSpPr txBox="1">
          <a:spLocks noChangeArrowheads="1"/>
        </xdr:cNvSpPr>
      </xdr:nvSpPr>
      <xdr:spPr>
        <a:xfrm>
          <a:off x="1171575" y="5208079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1137</xdr:row>
      <xdr:rowOff>0</xdr:rowOff>
    </xdr:from>
    <xdr:to>
      <xdr:col>1</xdr:col>
      <xdr:colOff>895350</xdr:colOff>
      <xdr:row>1137</xdr:row>
      <xdr:rowOff>0</xdr:rowOff>
    </xdr:to>
    <xdr:sp fLocksText="0">
      <xdr:nvSpPr>
        <xdr:cNvPr id="40" name="Text Box 40"/>
        <xdr:cNvSpPr txBox="1">
          <a:spLocks noChangeArrowheads="1"/>
        </xdr:cNvSpPr>
      </xdr:nvSpPr>
      <xdr:spPr>
        <a:xfrm>
          <a:off x="1171575" y="5208079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1137</xdr:row>
      <xdr:rowOff>0</xdr:rowOff>
    </xdr:from>
    <xdr:to>
      <xdr:col>1</xdr:col>
      <xdr:colOff>895350</xdr:colOff>
      <xdr:row>1137</xdr:row>
      <xdr:rowOff>0</xdr:rowOff>
    </xdr:to>
    <xdr:sp fLocksText="0">
      <xdr:nvSpPr>
        <xdr:cNvPr id="41" name="Text Box 41"/>
        <xdr:cNvSpPr txBox="1">
          <a:spLocks noChangeArrowheads="1"/>
        </xdr:cNvSpPr>
      </xdr:nvSpPr>
      <xdr:spPr>
        <a:xfrm>
          <a:off x="1171575" y="5208079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1137</xdr:row>
      <xdr:rowOff>0</xdr:rowOff>
    </xdr:from>
    <xdr:to>
      <xdr:col>1</xdr:col>
      <xdr:colOff>895350</xdr:colOff>
      <xdr:row>1137</xdr:row>
      <xdr:rowOff>0</xdr:rowOff>
    </xdr:to>
    <xdr:sp fLocksText="0">
      <xdr:nvSpPr>
        <xdr:cNvPr id="42" name="Text Box 42"/>
        <xdr:cNvSpPr txBox="1">
          <a:spLocks noChangeArrowheads="1"/>
        </xdr:cNvSpPr>
      </xdr:nvSpPr>
      <xdr:spPr>
        <a:xfrm>
          <a:off x="1171575" y="5208079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1137</xdr:row>
      <xdr:rowOff>0</xdr:rowOff>
    </xdr:from>
    <xdr:to>
      <xdr:col>1</xdr:col>
      <xdr:colOff>895350</xdr:colOff>
      <xdr:row>1137</xdr:row>
      <xdr:rowOff>0</xdr:rowOff>
    </xdr:to>
    <xdr:sp fLocksText="0">
      <xdr:nvSpPr>
        <xdr:cNvPr id="43" name="Text Box 43"/>
        <xdr:cNvSpPr txBox="1">
          <a:spLocks noChangeArrowheads="1"/>
        </xdr:cNvSpPr>
      </xdr:nvSpPr>
      <xdr:spPr>
        <a:xfrm>
          <a:off x="1171575" y="5208079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1137</xdr:row>
      <xdr:rowOff>0</xdr:rowOff>
    </xdr:from>
    <xdr:to>
      <xdr:col>1</xdr:col>
      <xdr:colOff>895350</xdr:colOff>
      <xdr:row>1137</xdr:row>
      <xdr:rowOff>0</xdr:rowOff>
    </xdr:to>
    <xdr:sp fLocksText="0">
      <xdr:nvSpPr>
        <xdr:cNvPr id="44" name="Text Box 44"/>
        <xdr:cNvSpPr txBox="1">
          <a:spLocks noChangeArrowheads="1"/>
        </xdr:cNvSpPr>
      </xdr:nvSpPr>
      <xdr:spPr>
        <a:xfrm>
          <a:off x="1171575" y="5208079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1137</xdr:row>
      <xdr:rowOff>0</xdr:rowOff>
    </xdr:from>
    <xdr:to>
      <xdr:col>1</xdr:col>
      <xdr:colOff>895350</xdr:colOff>
      <xdr:row>1137</xdr:row>
      <xdr:rowOff>0</xdr:rowOff>
    </xdr:to>
    <xdr:sp fLocksText="0">
      <xdr:nvSpPr>
        <xdr:cNvPr id="45" name="Text Box 45"/>
        <xdr:cNvSpPr txBox="1">
          <a:spLocks noChangeArrowheads="1"/>
        </xdr:cNvSpPr>
      </xdr:nvSpPr>
      <xdr:spPr>
        <a:xfrm>
          <a:off x="1171575" y="5208079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1137</xdr:row>
      <xdr:rowOff>0</xdr:rowOff>
    </xdr:from>
    <xdr:to>
      <xdr:col>1</xdr:col>
      <xdr:colOff>895350</xdr:colOff>
      <xdr:row>1137</xdr:row>
      <xdr:rowOff>0</xdr:rowOff>
    </xdr:to>
    <xdr:sp fLocksText="0">
      <xdr:nvSpPr>
        <xdr:cNvPr id="46" name="Text Box 46"/>
        <xdr:cNvSpPr txBox="1">
          <a:spLocks noChangeArrowheads="1"/>
        </xdr:cNvSpPr>
      </xdr:nvSpPr>
      <xdr:spPr>
        <a:xfrm>
          <a:off x="1171575" y="5208079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1137</xdr:row>
      <xdr:rowOff>0</xdr:rowOff>
    </xdr:from>
    <xdr:to>
      <xdr:col>1</xdr:col>
      <xdr:colOff>895350</xdr:colOff>
      <xdr:row>1137</xdr:row>
      <xdr:rowOff>0</xdr:rowOff>
    </xdr:to>
    <xdr:sp fLocksText="0">
      <xdr:nvSpPr>
        <xdr:cNvPr id="47" name="Text Box 47"/>
        <xdr:cNvSpPr txBox="1">
          <a:spLocks noChangeArrowheads="1"/>
        </xdr:cNvSpPr>
      </xdr:nvSpPr>
      <xdr:spPr>
        <a:xfrm>
          <a:off x="1171575" y="5208079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1137</xdr:row>
      <xdr:rowOff>0</xdr:rowOff>
    </xdr:from>
    <xdr:to>
      <xdr:col>1</xdr:col>
      <xdr:colOff>895350</xdr:colOff>
      <xdr:row>1444</xdr:row>
      <xdr:rowOff>38100</xdr:rowOff>
    </xdr:to>
    <xdr:sp fLocksText="0">
      <xdr:nvSpPr>
        <xdr:cNvPr id="48" name="Text Box 48"/>
        <xdr:cNvSpPr txBox="1">
          <a:spLocks noChangeArrowheads="1"/>
        </xdr:cNvSpPr>
      </xdr:nvSpPr>
      <xdr:spPr>
        <a:xfrm>
          <a:off x="1171575" y="520807950"/>
          <a:ext cx="123825" cy="4974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1137</xdr:row>
      <xdr:rowOff>0</xdr:rowOff>
    </xdr:from>
    <xdr:to>
      <xdr:col>1</xdr:col>
      <xdr:colOff>895350</xdr:colOff>
      <xdr:row>1444</xdr:row>
      <xdr:rowOff>76200</xdr:rowOff>
    </xdr:to>
    <xdr:sp fLocksText="0">
      <xdr:nvSpPr>
        <xdr:cNvPr id="49" name="Text Box 49"/>
        <xdr:cNvSpPr txBox="1">
          <a:spLocks noChangeArrowheads="1"/>
        </xdr:cNvSpPr>
      </xdr:nvSpPr>
      <xdr:spPr>
        <a:xfrm>
          <a:off x="1171575" y="520807950"/>
          <a:ext cx="123825" cy="4978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1137</xdr:row>
      <xdr:rowOff>0</xdr:rowOff>
    </xdr:from>
    <xdr:to>
      <xdr:col>1</xdr:col>
      <xdr:colOff>895350</xdr:colOff>
      <xdr:row>1137</xdr:row>
      <xdr:rowOff>0</xdr:rowOff>
    </xdr:to>
    <xdr:sp fLocksText="0">
      <xdr:nvSpPr>
        <xdr:cNvPr id="50" name="Text Box 50"/>
        <xdr:cNvSpPr txBox="1">
          <a:spLocks noChangeArrowheads="1"/>
        </xdr:cNvSpPr>
      </xdr:nvSpPr>
      <xdr:spPr>
        <a:xfrm>
          <a:off x="1171575" y="5208079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1137</xdr:row>
      <xdr:rowOff>0</xdr:rowOff>
    </xdr:from>
    <xdr:to>
      <xdr:col>1</xdr:col>
      <xdr:colOff>885825</xdr:colOff>
      <xdr:row>1445</xdr:row>
      <xdr:rowOff>0</xdr:rowOff>
    </xdr:to>
    <xdr:sp fLocksText="0">
      <xdr:nvSpPr>
        <xdr:cNvPr id="51" name="Text Box 51"/>
        <xdr:cNvSpPr txBox="1">
          <a:spLocks noChangeArrowheads="1"/>
        </xdr:cNvSpPr>
      </xdr:nvSpPr>
      <xdr:spPr>
        <a:xfrm>
          <a:off x="1171575" y="520807950"/>
          <a:ext cx="114300" cy="4987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1137</xdr:row>
      <xdr:rowOff>0</xdr:rowOff>
    </xdr:from>
    <xdr:to>
      <xdr:col>1</xdr:col>
      <xdr:colOff>895350</xdr:colOff>
      <xdr:row>1137</xdr:row>
      <xdr:rowOff>0</xdr:rowOff>
    </xdr:to>
    <xdr:sp fLocksText="0">
      <xdr:nvSpPr>
        <xdr:cNvPr id="52" name="Text Box 52"/>
        <xdr:cNvSpPr txBox="1">
          <a:spLocks noChangeArrowheads="1"/>
        </xdr:cNvSpPr>
      </xdr:nvSpPr>
      <xdr:spPr>
        <a:xfrm>
          <a:off x="1171575" y="5208079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1137</xdr:row>
      <xdr:rowOff>0</xdr:rowOff>
    </xdr:from>
    <xdr:to>
      <xdr:col>1</xdr:col>
      <xdr:colOff>895350</xdr:colOff>
      <xdr:row>1444</xdr:row>
      <xdr:rowOff>95250</xdr:rowOff>
    </xdr:to>
    <xdr:sp fLocksText="0">
      <xdr:nvSpPr>
        <xdr:cNvPr id="53" name="Text Box 53"/>
        <xdr:cNvSpPr txBox="1">
          <a:spLocks noChangeArrowheads="1"/>
        </xdr:cNvSpPr>
      </xdr:nvSpPr>
      <xdr:spPr>
        <a:xfrm>
          <a:off x="1171575" y="520807950"/>
          <a:ext cx="123825" cy="4980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1137</xdr:row>
      <xdr:rowOff>0</xdr:rowOff>
    </xdr:from>
    <xdr:to>
      <xdr:col>1</xdr:col>
      <xdr:colOff>895350</xdr:colOff>
      <xdr:row>1444</xdr:row>
      <xdr:rowOff>57150</xdr:rowOff>
    </xdr:to>
    <xdr:sp fLocksText="0">
      <xdr:nvSpPr>
        <xdr:cNvPr id="54" name="Text Box 54"/>
        <xdr:cNvSpPr txBox="1">
          <a:spLocks noChangeArrowheads="1"/>
        </xdr:cNvSpPr>
      </xdr:nvSpPr>
      <xdr:spPr>
        <a:xfrm>
          <a:off x="1171575" y="520807950"/>
          <a:ext cx="123825" cy="4976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1438</xdr:row>
      <xdr:rowOff>0</xdr:rowOff>
    </xdr:from>
    <xdr:to>
      <xdr:col>1</xdr:col>
      <xdr:colOff>895350</xdr:colOff>
      <xdr:row>1438</xdr:row>
      <xdr:rowOff>0</xdr:rowOff>
    </xdr:to>
    <xdr:sp fLocksText="0">
      <xdr:nvSpPr>
        <xdr:cNvPr id="55" name="Text Box 55"/>
        <xdr:cNvSpPr txBox="1">
          <a:spLocks noChangeArrowheads="1"/>
        </xdr:cNvSpPr>
      </xdr:nvSpPr>
      <xdr:spPr>
        <a:xfrm>
          <a:off x="1171575" y="56954737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1137</xdr:row>
      <xdr:rowOff>0</xdr:rowOff>
    </xdr:from>
    <xdr:to>
      <xdr:col>1</xdr:col>
      <xdr:colOff>895350</xdr:colOff>
      <xdr:row>1444</xdr:row>
      <xdr:rowOff>38100</xdr:rowOff>
    </xdr:to>
    <xdr:sp fLocksText="0">
      <xdr:nvSpPr>
        <xdr:cNvPr id="56" name="Text Box 56"/>
        <xdr:cNvSpPr txBox="1">
          <a:spLocks noChangeArrowheads="1"/>
        </xdr:cNvSpPr>
      </xdr:nvSpPr>
      <xdr:spPr>
        <a:xfrm>
          <a:off x="1171575" y="520807950"/>
          <a:ext cx="123825" cy="4974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1137</xdr:row>
      <xdr:rowOff>0</xdr:rowOff>
    </xdr:from>
    <xdr:to>
      <xdr:col>1</xdr:col>
      <xdr:colOff>895350</xdr:colOff>
      <xdr:row>1444</xdr:row>
      <xdr:rowOff>76200</xdr:rowOff>
    </xdr:to>
    <xdr:sp fLocksText="0">
      <xdr:nvSpPr>
        <xdr:cNvPr id="57" name="Text Box 57"/>
        <xdr:cNvSpPr txBox="1">
          <a:spLocks noChangeArrowheads="1"/>
        </xdr:cNvSpPr>
      </xdr:nvSpPr>
      <xdr:spPr>
        <a:xfrm>
          <a:off x="1171575" y="520807950"/>
          <a:ext cx="123825" cy="4978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1438</xdr:row>
      <xdr:rowOff>0</xdr:rowOff>
    </xdr:from>
    <xdr:to>
      <xdr:col>1</xdr:col>
      <xdr:colOff>895350</xdr:colOff>
      <xdr:row>1438</xdr:row>
      <xdr:rowOff>0</xdr:rowOff>
    </xdr:to>
    <xdr:sp fLocksText="0">
      <xdr:nvSpPr>
        <xdr:cNvPr id="58" name="Text Box 58"/>
        <xdr:cNvSpPr txBox="1">
          <a:spLocks noChangeArrowheads="1"/>
        </xdr:cNvSpPr>
      </xdr:nvSpPr>
      <xdr:spPr>
        <a:xfrm>
          <a:off x="1171575" y="56954737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1137</xdr:row>
      <xdr:rowOff>0</xdr:rowOff>
    </xdr:from>
    <xdr:to>
      <xdr:col>1</xdr:col>
      <xdr:colOff>885825</xdr:colOff>
      <xdr:row>1445</xdr:row>
      <xdr:rowOff>0</xdr:rowOff>
    </xdr:to>
    <xdr:sp fLocksText="0">
      <xdr:nvSpPr>
        <xdr:cNvPr id="59" name="Text Box 59"/>
        <xdr:cNvSpPr txBox="1">
          <a:spLocks noChangeArrowheads="1"/>
        </xdr:cNvSpPr>
      </xdr:nvSpPr>
      <xdr:spPr>
        <a:xfrm>
          <a:off x="1171575" y="520807950"/>
          <a:ext cx="114300" cy="4987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1438</xdr:row>
      <xdr:rowOff>0</xdr:rowOff>
    </xdr:from>
    <xdr:to>
      <xdr:col>1</xdr:col>
      <xdr:colOff>895350</xdr:colOff>
      <xdr:row>1438</xdr:row>
      <xdr:rowOff>0</xdr:rowOff>
    </xdr:to>
    <xdr:sp fLocksText="0">
      <xdr:nvSpPr>
        <xdr:cNvPr id="60" name="Text Box 60"/>
        <xdr:cNvSpPr txBox="1">
          <a:spLocks noChangeArrowheads="1"/>
        </xdr:cNvSpPr>
      </xdr:nvSpPr>
      <xdr:spPr>
        <a:xfrm>
          <a:off x="1171575" y="56954737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1137</xdr:row>
      <xdr:rowOff>0</xdr:rowOff>
    </xdr:from>
    <xdr:to>
      <xdr:col>1</xdr:col>
      <xdr:colOff>895350</xdr:colOff>
      <xdr:row>1444</xdr:row>
      <xdr:rowOff>95250</xdr:rowOff>
    </xdr:to>
    <xdr:sp fLocksText="0">
      <xdr:nvSpPr>
        <xdr:cNvPr id="61" name="Text Box 61"/>
        <xdr:cNvSpPr txBox="1">
          <a:spLocks noChangeArrowheads="1"/>
        </xdr:cNvSpPr>
      </xdr:nvSpPr>
      <xdr:spPr>
        <a:xfrm>
          <a:off x="1171575" y="520807950"/>
          <a:ext cx="123825" cy="4980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1137</xdr:row>
      <xdr:rowOff>0</xdr:rowOff>
    </xdr:from>
    <xdr:to>
      <xdr:col>1</xdr:col>
      <xdr:colOff>895350</xdr:colOff>
      <xdr:row>1444</xdr:row>
      <xdr:rowOff>57150</xdr:rowOff>
    </xdr:to>
    <xdr:sp fLocksText="0">
      <xdr:nvSpPr>
        <xdr:cNvPr id="62" name="Text Box 62"/>
        <xdr:cNvSpPr txBox="1">
          <a:spLocks noChangeArrowheads="1"/>
        </xdr:cNvSpPr>
      </xdr:nvSpPr>
      <xdr:spPr>
        <a:xfrm>
          <a:off x="1171575" y="520807950"/>
          <a:ext cx="123825" cy="4976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1438</xdr:row>
      <xdr:rowOff>0</xdr:rowOff>
    </xdr:from>
    <xdr:to>
      <xdr:col>1</xdr:col>
      <xdr:colOff>895350</xdr:colOff>
      <xdr:row>1438</xdr:row>
      <xdr:rowOff>0</xdr:rowOff>
    </xdr:to>
    <xdr:sp fLocksText="0">
      <xdr:nvSpPr>
        <xdr:cNvPr id="63" name="Text Box 63"/>
        <xdr:cNvSpPr txBox="1">
          <a:spLocks noChangeArrowheads="1"/>
        </xdr:cNvSpPr>
      </xdr:nvSpPr>
      <xdr:spPr>
        <a:xfrm>
          <a:off x="1171575" y="56954737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1438</xdr:row>
      <xdr:rowOff>0</xdr:rowOff>
    </xdr:from>
    <xdr:to>
      <xdr:col>1</xdr:col>
      <xdr:colOff>895350</xdr:colOff>
      <xdr:row>1438</xdr:row>
      <xdr:rowOff>0</xdr:rowOff>
    </xdr:to>
    <xdr:sp fLocksText="0">
      <xdr:nvSpPr>
        <xdr:cNvPr id="64" name="Text Box 64"/>
        <xdr:cNvSpPr txBox="1">
          <a:spLocks noChangeArrowheads="1"/>
        </xdr:cNvSpPr>
      </xdr:nvSpPr>
      <xdr:spPr>
        <a:xfrm>
          <a:off x="1171575" y="56954737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1438</xdr:row>
      <xdr:rowOff>0</xdr:rowOff>
    </xdr:from>
    <xdr:to>
      <xdr:col>1</xdr:col>
      <xdr:colOff>895350</xdr:colOff>
      <xdr:row>1438</xdr:row>
      <xdr:rowOff>0</xdr:rowOff>
    </xdr:to>
    <xdr:sp fLocksText="0">
      <xdr:nvSpPr>
        <xdr:cNvPr id="65" name="Text Box 65"/>
        <xdr:cNvSpPr txBox="1">
          <a:spLocks noChangeArrowheads="1"/>
        </xdr:cNvSpPr>
      </xdr:nvSpPr>
      <xdr:spPr>
        <a:xfrm>
          <a:off x="1171575" y="56954737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1438</xdr:row>
      <xdr:rowOff>0</xdr:rowOff>
    </xdr:from>
    <xdr:to>
      <xdr:col>1</xdr:col>
      <xdr:colOff>895350</xdr:colOff>
      <xdr:row>1438</xdr:row>
      <xdr:rowOff>0</xdr:rowOff>
    </xdr:to>
    <xdr:sp fLocksText="0">
      <xdr:nvSpPr>
        <xdr:cNvPr id="66" name="Text Box 66"/>
        <xdr:cNvSpPr txBox="1">
          <a:spLocks noChangeArrowheads="1"/>
        </xdr:cNvSpPr>
      </xdr:nvSpPr>
      <xdr:spPr>
        <a:xfrm>
          <a:off x="1171575" y="56954737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1438</xdr:row>
      <xdr:rowOff>0</xdr:rowOff>
    </xdr:from>
    <xdr:to>
      <xdr:col>1</xdr:col>
      <xdr:colOff>885825</xdr:colOff>
      <xdr:row>1438</xdr:row>
      <xdr:rowOff>0</xdr:rowOff>
    </xdr:to>
    <xdr:sp fLocksText="0">
      <xdr:nvSpPr>
        <xdr:cNvPr id="67" name="Text Box 67"/>
        <xdr:cNvSpPr txBox="1">
          <a:spLocks noChangeArrowheads="1"/>
        </xdr:cNvSpPr>
      </xdr:nvSpPr>
      <xdr:spPr>
        <a:xfrm>
          <a:off x="1171575" y="56954737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1438</xdr:row>
      <xdr:rowOff>0</xdr:rowOff>
    </xdr:from>
    <xdr:to>
      <xdr:col>1</xdr:col>
      <xdr:colOff>895350</xdr:colOff>
      <xdr:row>1438</xdr:row>
      <xdr:rowOff>0</xdr:rowOff>
    </xdr:to>
    <xdr:sp fLocksText="0">
      <xdr:nvSpPr>
        <xdr:cNvPr id="68" name="Text Box 68"/>
        <xdr:cNvSpPr txBox="1">
          <a:spLocks noChangeArrowheads="1"/>
        </xdr:cNvSpPr>
      </xdr:nvSpPr>
      <xdr:spPr>
        <a:xfrm>
          <a:off x="1171575" y="56954737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1438</xdr:row>
      <xdr:rowOff>0</xdr:rowOff>
    </xdr:from>
    <xdr:to>
      <xdr:col>1</xdr:col>
      <xdr:colOff>895350</xdr:colOff>
      <xdr:row>1438</xdr:row>
      <xdr:rowOff>0</xdr:rowOff>
    </xdr:to>
    <xdr:sp fLocksText="0">
      <xdr:nvSpPr>
        <xdr:cNvPr id="69" name="Text Box 69"/>
        <xdr:cNvSpPr txBox="1">
          <a:spLocks noChangeArrowheads="1"/>
        </xdr:cNvSpPr>
      </xdr:nvSpPr>
      <xdr:spPr>
        <a:xfrm>
          <a:off x="1171575" y="56954737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1438</xdr:row>
      <xdr:rowOff>0</xdr:rowOff>
    </xdr:from>
    <xdr:to>
      <xdr:col>1</xdr:col>
      <xdr:colOff>895350</xdr:colOff>
      <xdr:row>1438</xdr:row>
      <xdr:rowOff>0</xdr:rowOff>
    </xdr:to>
    <xdr:sp fLocksText="0">
      <xdr:nvSpPr>
        <xdr:cNvPr id="70" name="Text Box 70"/>
        <xdr:cNvSpPr txBox="1">
          <a:spLocks noChangeArrowheads="1"/>
        </xdr:cNvSpPr>
      </xdr:nvSpPr>
      <xdr:spPr>
        <a:xfrm>
          <a:off x="1171575" y="56954737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1438</xdr:row>
      <xdr:rowOff>0</xdr:rowOff>
    </xdr:from>
    <xdr:to>
      <xdr:col>1</xdr:col>
      <xdr:colOff>895350</xdr:colOff>
      <xdr:row>1438</xdr:row>
      <xdr:rowOff>0</xdr:rowOff>
    </xdr:to>
    <xdr:sp fLocksText="0">
      <xdr:nvSpPr>
        <xdr:cNvPr id="71" name="Text Box 71"/>
        <xdr:cNvSpPr txBox="1">
          <a:spLocks noChangeArrowheads="1"/>
        </xdr:cNvSpPr>
      </xdr:nvSpPr>
      <xdr:spPr>
        <a:xfrm>
          <a:off x="1171575" y="56954737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1438</xdr:row>
      <xdr:rowOff>0</xdr:rowOff>
    </xdr:from>
    <xdr:to>
      <xdr:col>1</xdr:col>
      <xdr:colOff>895350</xdr:colOff>
      <xdr:row>1438</xdr:row>
      <xdr:rowOff>0</xdr:rowOff>
    </xdr:to>
    <xdr:sp fLocksText="0">
      <xdr:nvSpPr>
        <xdr:cNvPr id="72" name="Text Box 72"/>
        <xdr:cNvSpPr txBox="1">
          <a:spLocks noChangeArrowheads="1"/>
        </xdr:cNvSpPr>
      </xdr:nvSpPr>
      <xdr:spPr>
        <a:xfrm>
          <a:off x="1171575" y="56954737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1438</xdr:row>
      <xdr:rowOff>0</xdr:rowOff>
    </xdr:from>
    <xdr:to>
      <xdr:col>1</xdr:col>
      <xdr:colOff>895350</xdr:colOff>
      <xdr:row>1438</xdr:row>
      <xdr:rowOff>0</xdr:rowOff>
    </xdr:to>
    <xdr:sp fLocksText="0">
      <xdr:nvSpPr>
        <xdr:cNvPr id="73" name="Text Box 73"/>
        <xdr:cNvSpPr txBox="1">
          <a:spLocks noChangeArrowheads="1"/>
        </xdr:cNvSpPr>
      </xdr:nvSpPr>
      <xdr:spPr>
        <a:xfrm>
          <a:off x="1171575" y="56954737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1438</xdr:row>
      <xdr:rowOff>0</xdr:rowOff>
    </xdr:from>
    <xdr:to>
      <xdr:col>1</xdr:col>
      <xdr:colOff>895350</xdr:colOff>
      <xdr:row>1438</xdr:row>
      <xdr:rowOff>0</xdr:rowOff>
    </xdr:to>
    <xdr:sp fLocksText="0">
      <xdr:nvSpPr>
        <xdr:cNvPr id="74" name="Text Box 74"/>
        <xdr:cNvSpPr txBox="1">
          <a:spLocks noChangeArrowheads="1"/>
        </xdr:cNvSpPr>
      </xdr:nvSpPr>
      <xdr:spPr>
        <a:xfrm>
          <a:off x="1171575" y="56954737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1438</xdr:row>
      <xdr:rowOff>0</xdr:rowOff>
    </xdr:from>
    <xdr:to>
      <xdr:col>1</xdr:col>
      <xdr:colOff>885825</xdr:colOff>
      <xdr:row>1438</xdr:row>
      <xdr:rowOff>0</xdr:rowOff>
    </xdr:to>
    <xdr:sp fLocksText="0">
      <xdr:nvSpPr>
        <xdr:cNvPr id="75" name="Text Box 75"/>
        <xdr:cNvSpPr txBox="1">
          <a:spLocks noChangeArrowheads="1"/>
        </xdr:cNvSpPr>
      </xdr:nvSpPr>
      <xdr:spPr>
        <a:xfrm>
          <a:off x="1171575" y="56954737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1438</xdr:row>
      <xdr:rowOff>0</xdr:rowOff>
    </xdr:from>
    <xdr:to>
      <xdr:col>1</xdr:col>
      <xdr:colOff>895350</xdr:colOff>
      <xdr:row>1438</xdr:row>
      <xdr:rowOff>0</xdr:rowOff>
    </xdr:to>
    <xdr:sp fLocksText="0">
      <xdr:nvSpPr>
        <xdr:cNvPr id="76" name="Text Box 76"/>
        <xdr:cNvSpPr txBox="1">
          <a:spLocks noChangeArrowheads="1"/>
        </xdr:cNvSpPr>
      </xdr:nvSpPr>
      <xdr:spPr>
        <a:xfrm>
          <a:off x="1171575" y="56954737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1438</xdr:row>
      <xdr:rowOff>0</xdr:rowOff>
    </xdr:from>
    <xdr:to>
      <xdr:col>1</xdr:col>
      <xdr:colOff>895350</xdr:colOff>
      <xdr:row>1438</xdr:row>
      <xdr:rowOff>0</xdr:rowOff>
    </xdr:to>
    <xdr:sp fLocksText="0">
      <xdr:nvSpPr>
        <xdr:cNvPr id="77" name="Text Box 77"/>
        <xdr:cNvSpPr txBox="1">
          <a:spLocks noChangeArrowheads="1"/>
        </xdr:cNvSpPr>
      </xdr:nvSpPr>
      <xdr:spPr>
        <a:xfrm>
          <a:off x="1171575" y="56954737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1438</xdr:row>
      <xdr:rowOff>0</xdr:rowOff>
    </xdr:from>
    <xdr:to>
      <xdr:col>1</xdr:col>
      <xdr:colOff>895350</xdr:colOff>
      <xdr:row>1438</xdr:row>
      <xdr:rowOff>0</xdr:rowOff>
    </xdr:to>
    <xdr:sp fLocksText="0">
      <xdr:nvSpPr>
        <xdr:cNvPr id="78" name="Text Box 78"/>
        <xdr:cNvSpPr txBox="1">
          <a:spLocks noChangeArrowheads="1"/>
        </xdr:cNvSpPr>
      </xdr:nvSpPr>
      <xdr:spPr>
        <a:xfrm>
          <a:off x="1171575" y="56954737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1438</xdr:row>
      <xdr:rowOff>0</xdr:rowOff>
    </xdr:from>
    <xdr:to>
      <xdr:col>1</xdr:col>
      <xdr:colOff>895350</xdr:colOff>
      <xdr:row>1438</xdr:row>
      <xdr:rowOff>0</xdr:rowOff>
    </xdr:to>
    <xdr:sp fLocksText="0">
      <xdr:nvSpPr>
        <xdr:cNvPr id="79" name="Text Box 79"/>
        <xdr:cNvSpPr txBox="1">
          <a:spLocks noChangeArrowheads="1"/>
        </xdr:cNvSpPr>
      </xdr:nvSpPr>
      <xdr:spPr>
        <a:xfrm>
          <a:off x="1171575" y="56954737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1438</xdr:row>
      <xdr:rowOff>0</xdr:rowOff>
    </xdr:from>
    <xdr:to>
      <xdr:col>1</xdr:col>
      <xdr:colOff>895350</xdr:colOff>
      <xdr:row>1438</xdr:row>
      <xdr:rowOff>0</xdr:rowOff>
    </xdr:to>
    <xdr:sp fLocksText="0">
      <xdr:nvSpPr>
        <xdr:cNvPr id="80" name="Text Box 80"/>
        <xdr:cNvSpPr txBox="1">
          <a:spLocks noChangeArrowheads="1"/>
        </xdr:cNvSpPr>
      </xdr:nvSpPr>
      <xdr:spPr>
        <a:xfrm>
          <a:off x="1171575" y="56954737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1438</xdr:row>
      <xdr:rowOff>0</xdr:rowOff>
    </xdr:from>
    <xdr:to>
      <xdr:col>1</xdr:col>
      <xdr:colOff>895350</xdr:colOff>
      <xdr:row>1438</xdr:row>
      <xdr:rowOff>0</xdr:rowOff>
    </xdr:to>
    <xdr:sp fLocksText="0">
      <xdr:nvSpPr>
        <xdr:cNvPr id="81" name="Text Box 81"/>
        <xdr:cNvSpPr txBox="1">
          <a:spLocks noChangeArrowheads="1"/>
        </xdr:cNvSpPr>
      </xdr:nvSpPr>
      <xdr:spPr>
        <a:xfrm>
          <a:off x="1171575" y="56954737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1438</xdr:row>
      <xdr:rowOff>0</xdr:rowOff>
    </xdr:from>
    <xdr:to>
      <xdr:col>1</xdr:col>
      <xdr:colOff>895350</xdr:colOff>
      <xdr:row>1438</xdr:row>
      <xdr:rowOff>0</xdr:rowOff>
    </xdr:to>
    <xdr:sp fLocksText="0">
      <xdr:nvSpPr>
        <xdr:cNvPr id="82" name="Text Box 82"/>
        <xdr:cNvSpPr txBox="1">
          <a:spLocks noChangeArrowheads="1"/>
        </xdr:cNvSpPr>
      </xdr:nvSpPr>
      <xdr:spPr>
        <a:xfrm>
          <a:off x="1171575" y="56954737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1438</xdr:row>
      <xdr:rowOff>0</xdr:rowOff>
    </xdr:from>
    <xdr:to>
      <xdr:col>1</xdr:col>
      <xdr:colOff>885825</xdr:colOff>
      <xdr:row>1438</xdr:row>
      <xdr:rowOff>0</xdr:rowOff>
    </xdr:to>
    <xdr:sp fLocksText="0">
      <xdr:nvSpPr>
        <xdr:cNvPr id="83" name="Text Box 83"/>
        <xdr:cNvSpPr txBox="1">
          <a:spLocks noChangeArrowheads="1"/>
        </xdr:cNvSpPr>
      </xdr:nvSpPr>
      <xdr:spPr>
        <a:xfrm>
          <a:off x="1171575" y="56954737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1438</xdr:row>
      <xdr:rowOff>0</xdr:rowOff>
    </xdr:from>
    <xdr:to>
      <xdr:col>1</xdr:col>
      <xdr:colOff>895350</xdr:colOff>
      <xdr:row>1438</xdr:row>
      <xdr:rowOff>0</xdr:rowOff>
    </xdr:to>
    <xdr:sp fLocksText="0">
      <xdr:nvSpPr>
        <xdr:cNvPr id="84" name="Text Box 84"/>
        <xdr:cNvSpPr txBox="1">
          <a:spLocks noChangeArrowheads="1"/>
        </xdr:cNvSpPr>
      </xdr:nvSpPr>
      <xdr:spPr>
        <a:xfrm>
          <a:off x="1171575" y="56954737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1438</xdr:row>
      <xdr:rowOff>0</xdr:rowOff>
    </xdr:from>
    <xdr:to>
      <xdr:col>1</xdr:col>
      <xdr:colOff>895350</xdr:colOff>
      <xdr:row>1438</xdr:row>
      <xdr:rowOff>0</xdr:rowOff>
    </xdr:to>
    <xdr:sp fLocksText="0">
      <xdr:nvSpPr>
        <xdr:cNvPr id="85" name="Text Box 85"/>
        <xdr:cNvSpPr txBox="1">
          <a:spLocks noChangeArrowheads="1"/>
        </xdr:cNvSpPr>
      </xdr:nvSpPr>
      <xdr:spPr>
        <a:xfrm>
          <a:off x="1171575" y="56954737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1438</xdr:row>
      <xdr:rowOff>0</xdr:rowOff>
    </xdr:from>
    <xdr:to>
      <xdr:col>1</xdr:col>
      <xdr:colOff>895350</xdr:colOff>
      <xdr:row>1438</xdr:row>
      <xdr:rowOff>0</xdr:rowOff>
    </xdr:to>
    <xdr:sp fLocksText="0">
      <xdr:nvSpPr>
        <xdr:cNvPr id="86" name="Text Box 86"/>
        <xdr:cNvSpPr txBox="1">
          <a:spLocks noChangeArrowheads="1"/>
        </xdr:cNvSpPr>
      </xdr:nvSpPr>
      <xdr:spPr>
        <a:xfrm>
          <a:off x="1171575" y="56954737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973</xdr:row>
      <xdr:rowOff>0</xdr:rowOff>
    </xdr:from>
    <xdr:to>
      <xdr:col>1</xdr:col>
      <xdr:colOff>895350</xdr:colOff>
      <xdr:row>973</xdr:row>
      <xdr:rowOff>28575</xdr:rowOff>
    </xdr:to>
    <xdr:sp fLocksText="0">
      <xdr:nvSpPr>
        <xdr:cNvPr id="87" name="Text Box 87"/>
        <xdr:cNvSpPr txBox="1">
          <a:spLocks noChangeArrowheads="1"/>
        </xdr:cNvSpPr>
      </xdr:nvSpPr>
      <xdr:spPr>
        <a:xfrm>
          <a:off x="1171575" y="494252250"/>
          <a:ext cx="1238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973</xdr:row>
      <xdr:rowOff>0</xdr:rowOff>
    </xdr:from>
    <xdr:to>
      <xdr:col>1</xdr:col>
      <xdr:colOff>895350</xdr:colOff>
      <xdr:row>973</xdr:row>
      <xdr:rowOff>104775</xdr:rowOff>
    </xdr:to>
    <xdr:sp fLocksText="0">
      <xdr:nvSpPr>
        <xdr:cNvPr id="88" name="Text Box 88"/>
        <xdr:cNvSpPr txBox="1">
          <a:spLocks noChangeArrowheads="1"/>
        </xdr:cNvSpPr>
      </xdr:nvSpPr>
      <xdr:spPr>
        <a:xfrm>
          <a:off x="1171575" y="494252250"/>
          <a:ext cx="12382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973</xdr:row>
      <xdr:rowOff>0</xdr:rowOff>
    </xdr:from>
    <xdr:to>
      <xdr:col>1</xdr:col>
      <xdr:colOff>895350</xdr:colOff>
      <xdr:row>973</xdr:row>
      <xdr:rowOff>142875</xdr:rowOff>
    </xdr:to>
    <xdr:sp fLocksText="0">
      <xdr:nvSpPr>
        <xdr:cNvPr id="89" name="Text Box 89"/>
        <xdr:cNvSpPr txBox="1">
          <a:spLocks noChangeArrowheads="1"/>
        </xdr:cNvSpPr>
      </xdr:nvSpPr>
      <xdr:spPr>
        <a:xfrm>
          <a:off x="1171575" y="494252250"/>
          <a:ext cx="1238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973</xdr:row>
      <xdr:rowOff>0</xdr:rowOff>
    </xdr:from>
    <xdr:to>
      <xdr:col>1</xdr:col>
      <xdr:colOff>895350</xdr:colOff>
      <xdr:row>973</xdr:row>
      <xdr:rowOff>19050</xdr:rowOff>
    </xdr:to>
    <xdr:sp fLocksText="0">
      <xdr:nvSpPr>
        <xdr:cNvPr id="90" name="Text Box 90"/>
        <xdr:cNvSpPr txBox="1">
          <a:spLocks noChangeArrowheads="1"/>
        </xdr:cNvSpPr>
      </xdr:nvSpPr>
      <xdr:spPr>
        <a:xfrm>
          <a:off x="1171575" y="494252250"/>
          <a:ext cx="1238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973</xdr:row>
      <xdr:rowOff>0</xdr:rowOff>
    </xdr:from>
    <xdr:to>
      <xdr:col>1</xdr:col>
      <xdr:colOff>895350</xdr:colOff>
      <xdr:row>974</xdr:row>
      <xdr:rowOff>0</xdr:rowOff>
    </xdr:to>
    <xdr:sp fLocksText="0">
      <xdr:nvSpPr>
        <xdr:cNvPr id="91" name="Text Box 91"/>
        <xdr:cNvSpPr txBox="1">
          <a:spLocks noChangeArrowheads="1"/>
        </xdr:cNvSpPr>
      </xdr:nvSpPr>
      <xdr:spPr>
        <a:xfrm>
          <a:off x="1171575" y="494252250"/>
          <a:ext cx="1238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973</xdr:row>
      <xdr:rowOff>0</xdr:rowOff>
    </xdr:from>
    <xdr:to>
      <xdr:col>1</xdr:col>
      <xdr:colOff>895350</xdr:colOff>
      <xdr:row>973</xdr:row>
      <xdr:rowOff>19050</xdr:rowOff>
    </xdr:to>
    <xdr:sp fLocksText="0">
      <xdr:nvSpPr>
        <xdr:cNvPr id="92" name="Text Box 92"/>
        <xdr:cNvSpPr txBox="1">
          <a:spLocks noChangeArrowheads="1"/>
        </xdr:cNvSpPr>
      </xdr:nvSpPr>
      <xdr:spPr>
        <a:xfrm>
          <a:off x="1171575" y="494252250"/>
          <a:ext cx="1238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973</xdr:row>
      <xdr:rowOff>0</xdr:rowOff>
    </xdr:from>
    <xdr:to>
      <xdr:col>1</xdr:col>
      <xdr:colOff>895350</xdr:colOff>
      <xdr:row>973</xdr:row>
      <xdr:rowOff>161925</xdr:rowOff>
    </xdr:to>
    <xdr:sp fLocksText="0">
      <xdr:nvSpPr>
        <xdr:cNvPr id="93" name="Text Box 93"/>
        <xdr:cNvSpPr txBox="1">
          <a:spLocks noChangeArrowheads="1"/>
        </xdr:cNvSpPr>
      </xdr:nvSpPr>
      <xdr:spPr>
        <a:xfrm>
          <a:off x="1171575" y="494252250"/>
          <a:ext cx="1238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973</xdr:row>
      <xdr:rowOff>0</xdr:rowOff>
    </xdr:from>
    <xdr:to>
      <xdr:col>1</xdr:col>
      <xdr:colOff>895350</xdr:colOff>
      <xdr:row>973</xdr:row>
      <xdr:rowOff>123825</xdr:rowOff>
    </xdr:to>
    <xdr:sp fLocksText="0">
      <xdr:nvSpPr>
        <xdr:cNvPr id="94" name="Text Box 94"/>
        <xdr:cNvSpPr txBox="1">
          <a:spLocks noChangeArrowheads="1"/>
        </xdr:cNvSpPr>
      </xdr:nvSpPr>
      <xdr:spPr>
        <a:xfrm>
          <a:off x="1171575" y="494252250"/>
          <a:ext cx="123825"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979</xdr:row>
      <xdr:rowOff>0</xdr:rowOff>
    </xdr:from>
    <xdr:to>
      <xdr:col>1</xdr:col>
      <xdr:colOff>895350</xdr:colOff>
      <xdr:row>979</xdr:row>
      <xdr:rowOff>0</xdr:rowOff>
    </xdr:to>
    <xdr:sp fLocksText="0">
      <xdr:nvSpPr>
        <xdr:cNvPr id="95" name="Text Box 95"/>
        <xdr:cNvSpPr txBox="1">
          <a:spLocks noChangeArrowheads="1"/>
        </xdr:cNvSpPr>
      </xdr:nvSpPr>
      <xdr:spPr>
        <a:xfrm>
          <a:off x="1171575" y="49522380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979</xdr:row>
      <xdr:rowOff>0</xdr:rowOff>
    </xdr:from>
    <xdr:to>
      <xdr:col>1</xdr:col>
      <xdr:colOff>895350</xdr:colOff>
      <xdr:row>979</xdr:row>
      <xdr:rowOff>0</xdr:rowOff>
    </xdr:to>
    <xdr:sp fLocksText="0">
      <xdr:nvSpPr>
        <xdr:cNvPr id="96" name="Text Box 96"/>
        <xdr:cNvSpPr txBox="1">
          <a:spLocks noChangeArrowheads="1"/>
        </xdr:cNvSpPr>
      </xdr:nvSpPr>
      <xdr:spPr>
        <a:xfrm>
          <a:off x="1171575" y="49522380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979</xdr:row>
      <xdr:rowOff>0</xdr:rowOff>
    </xdr:from>
    <xdr:to>
      <xdr:col>1</xdr:col>
      <xdr:colOff>895350</xdr:colOff>
      <xdr:row>979</xdr:row>
      <xdr:rowOff>0</xdr:rowOff>
    </xdr:to>
    <xdr:sp fLocksText="0">
      <xdr:nvSpPr>
        <xdr:cNvPr id="97" name="Text Box 97"/>
        <xdr:cNvSpPr txBox="1">
          <a:spLocks noChangeArrowheads="1"/>
        </xdr:cNvSpPr>
      </xdr:nvSpPr>
      <xdr:spPr>
        <a:xfrm>
          <a:off x="1171575" y="49522380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979</xdr:row>
      <xdr:rowOff>0</xdr:rowOff>
    </xdr:from>
    <xdr:to>
      <xdr:col>1</xdr:col>
      <xdr:colOff>895350</xdr:colOff>
      <xdr:row>979</xdr:row>
      <xdr:rowOff>0</xdr:rowOff>
    </xdr:to>
    <xdr:sp fLocksText="0">
      <xdr:nvSpPr>
        <xdr:cNvPr id="98" name="Text Box 98"/>
        <xdr:cNvSpPr txBox="1">
          <a:spLocks noChangeArrowheads="1"/>
        </xdr:cNvSpPr>
      </xdr:nvSpPr>
      <xdr:spPr>
        <a:xfrm>
          <a:off x="1171575" y="49522380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979</xdr:row>
      <xdr:rowOff>0</xdr:rowOff>
    </xdr:from>
    <xdr:to>
      <xdr:col>1</xdr:col>
      <xdr:colOff>895350</xdr:colOff>
      <xdr:row>979</xdr:row>
      <xdr:rowOff>0</xdr:rowOff>
    </xdr:to>
    <xdr:sp fLocksText="0">
      <xdr:nvSpPr>
        <xdr:cNvPr id="99" name="Text Box 99"/>
        <xdr:cNvSpPr txBox="1">
          <a:spLocks noChangeArrowheads="1"/>
        </xdr:cNvSpPr>
      </xdr:nvSpPr>
      <xdr:spPr>
        <a:xfrm>
          <a:off x="1171575" y="49522380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979</xdr:row>
      <xdr:rowOff>0</xdr:rowOff>
    </xdr:from>
    <xdr:to>
      <xdr:col>1</xdr:col>
      <xdr:colOff>895350</xdr:colOff>
      <xdr:row>979</xdr:row>
      <xdr:rowOff>0</xdr:rowOff>
    </xdr:to>
    <xdr:sp fLocksText="0">
      <xdr:nvSpPr>
        <xdr:cNvPr id="100" name="Text Box 100"/>
        <xdr:cNvSpPr txBox="1">
          <a:spLocks noChangeArrowheads="1"/>
        </xdr:cNvSpPr>
      </xdr:nvSpPr>
      <xdr:spPr>
        <a:xfrm>
          <a:off x="1171575" y="49522380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979</xdr:row>
      <xdr:rowOff>0</xdr:rowOff>
    </xdr:from>
    <xdr:to>
      <xdr:col>1</xdr:col>
      <xdr:colOff>895350</xdr:colOff>
      <xdr:row>979</xdr:row>
      <xdr:rowOff>0</xdr:rowOff>
    </xdr:to>
    <xdr:sp fLocksText="0">
      <xdr:nvSpPr>
        <xdr:cNvPr id="101" name="Text Box 101"/>
        <xdr:cNvSpPr txBox="1">
          <a:spLocks noChangeArrowheads="1"/>
        </xdr:cNvSpPr>
      </xdr:nvSpPr>
      <xdr:spPr>
        <a:xfrm>
          <a:off x="1171575" y="49522380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979</xdr:row>
      <xdr:rowOff>0</xdr:rowOff>
    </xdr:from>
    <xdr:to>
      <xdr:col>1</xdr:col>
      <xdr:colOff>895350</xdr:colOff>
      <xdr:row>979</xdr:row>
      <xdr:rowOff>0</xdr:rowOff>
    </xdr:to>
    <xdr:sp fLocksText="0">
      <xdr:nvSpPr>
        <xdr:cNvPr id="102" name="Text Box 102"/>
        <xdr:cNvSpPr txBox="1">
          <a:spLocks noChangeArrowheads="1"/>
        </xdr:cNvSpPr>
      </xdr:nvSpPr>
      <xdr:spPr>
        <a:xfrm>
          <a:off x="1171575" y="49522380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979</xdr:row>
      <xdr:rowOff>0</xdr:rowOff>
    </xdr:from>
    <xdr:to>
      <xdr:col>1</xdr:col>
      <xdr:colOff>895350</xdr:colOff>
      <xdr:row>979</xdr:row>
      <xdr:rowOff>0</xdr:rowOff>
    </xdr:to>
    <xdr:sp fLocksText="0">
      <xdr:nvSpPr>
        <xdr:cNvPr id="103" name="Text Box 103"/>
        <xdr:cNvSpPr txBox="1">
          <a:spLocks noChangeArrowheads="1"/>
        </xdr:cNvSpPr>
      </xdr:nvSpPr>
      <xdr:spPr>
        <a:xfrm>
          <a:off x="1171575" y="49522380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979</xdr:row>
      <xdr:rowOff>0</xdr:rowOff>
    </xdr:from>
    <xdr:to>
      <xdr:col>1</xdr:col>
      <xdr:colOff>895350</xdr:colOff>
      <xdr:row>979</xdr:row>
      <xdr:rowOff>0</xdr:rowOff>
    </xdr:to>
    <xdr:sp fLocksText="0">
      <xdr:nvSpPr>
        <xdr:cNvPr id="104" name="Text Box 104"/>
        <xdr:cNvSpPr txBox="1">
          <a:spLocks noChangeArrowheads="1"/>
        </xdr:cNvSpPr>
      </xdr:nvSpPr>
      <xdr:spPr>
        <a:xfrm>
          <a:off x="1171575" y="49522380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979</xdr:row>
      <xdr:rowOff>0</xdr:rowOff>
    </xdr:from>
    <xdr:to>
      <xdr:col>1</xdr:col>
      <xdr:colOff>895350</xdr:colOff>
      <xdr:row>979</xdr:row>
      <xdr:rowOff>0</xdr:rowOff>
    </xdr:to>
    <xdr:sp fLocksText="0">
      <xdr:nvSpPr>
        <xdr:cNvPr id="105" name="Text Box 105"/>
        <xdr:cNvSpPr txBox="1">
          <a:spLocks noChangeArrowheads="1"/>
        </xdr:cNvSpPr>
      </xdr:nvSpPr>
      <xdr:spPr>
        <a:xfrm>
          <a:off x="1171575" y="49522380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979</xdr:row>
      <xdr:rowOff>0</xdr:rowOff>
    </xdr:from>
    <xdr:to>
      <xdr:col>1</xdr:col>
      <xdr:colOff>895350</xdr:colOff>
      <xdr:row>979</xdr:row>
      <xdr:rowOff>0</xdr:rowOff>
    </xdr:to>
    <xdr:sp fLocksText="0">
      <xdr:nvSpPr>
        <xdr:cNvPr id="106" name="Text Box 106"/>
        <xdr:cNvSpPr txBox="1">
          <a:spLocks noChangeArrowheads="1"/>
        </xdr:cNvSpPr>
      </xdr:nvSpPr>
      <xdr:spPr>
        <a:xfrm>
          <a:off x="1171575" y="49522380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979</xdr:row>
      <xdr:rowOff>0</xdr:rowOff>
    </xdr:from>
    <xdr:to>
      <xdr:col>1</xdr:col>
      <xdr:colOff>885825</xdr:colOff>
      <xdr:row>979</xdr:row>
      <xdr:rowOff>0</xdr:rowOff>
    </xdr:to>
    <xdr:sp fLocksText="0">
      <xdr:nvSpPr>
        <xdr:cNvPr id="107" name="Text Box 107"/>
        <xdr:cNvSpPr txBox="1">
          <a:spLocks noChangeArrowheads="1"/>
        </xdr:cNvSpPr>
      </xdr:nvSpPr>
      <xdr:spPr>
        <a:xfrm>
          <a:off x="1171575" y="495223800"/>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979</xdr:row>
      <xdr:rowOff>0</xdr:rowOff>
    </xdr:from>
    <xdr:to>
      <xdr:col>1</xdr:col>
      <xdr:colOff>895350</xdr:colOff>
      <xdr:row>979</xdr:row>
      <xdr:rowOff>0</xdr:rowOff>
    </xdr:to>
    <xdr:sp fLocksText="0">
      <xdr:nvSpPr>
        <xdr:cNvPr id="108" name="Text Box 108"/>
        <xdr:cNvSpPr txBox="1">
          <a:spLocks noChangeArrowheads="1"/>
        </xdr:cNvSpPr>
      </xdr:nvSpPr>
      <xdr:spPr>
        <a:xfrm>
          <a:off x="1171575" y="49522380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979</xdr:row>
      <xdr:rowOff>0</xdr:rowOff>
    </xdr:from>
    <xdr:to>
      <xdr:col>1</xdr:col>
      <xdr:colOff>895350</xdr:colOff>
      <xdr:row>979</xdr:row>
      <xdr:rowOff>0</xdr:rowOff>
    </xdr:to>
    <xdr:sp fLocksText="0">
      <xdr:nvSpPr>
        <xdr:cNvPr id="109" name="Text Box 109"/>
        <xdr:cNvSpPr txBox="1">
          <a:spLocks noChangeArrowheads="1"/>
        </xdr:cNvSpPr>
      </xdr:nvSpPr>
      <xdr:spPr>
        <a:xfrm>
          <a:off x="1171575" y="49522380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979</xdr:row>
      <xdr:rowOff>0</xdr:rowOff>
    </xdr:from>
    <xdr:to>
      <xdr:col>1</xdr:col>
      <xdr:colOff>895350</xdr:colOff>
      <xdr:row>979</xdr:row>
      <xdr:rowOff>0</xdr:rowOff>
    </xdr:to>
    <xdr:sp fLocksText="0">
      <xdr:nvSpPr>
        <xdr:cNvPr id="110" name="Text Box 110"/>
        <xdr:cNvSpPr txBox="1">
          <a:spLocks noChangeArrowheads="1"/>
        </xdr:cNvSpPr>
      </xdr:nvSpPr>
      <xdr:spPr>
        <a:xfrm>
          <a:off x="1171575" y="49522380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989</xdr:row>
      <xdr:rowOff>0</xdr:rowOff>
    </xdr:from>
    <xdr:to>
      <xdr:col>1</xdr:col>
      <xdr:colOff>895350</xdr:colOff>
      <xdr:row>989</xdr:row>
      <xdr:rowOff>0</xdr:rowOff>
    </xdr:to>
    <xdr:sp fLocksText="0">
      <xdr:nvSpPr>
        <xdr:cNvPr id="111" name="Text Box 111"/>
        <xdr:cNvSpPr txBox="1">
          <a:spLocks noChangeArrowheads="1"/>
        </xdr:cNvSpPr>
      </xdr:nvSpPr>
      <xdr:spPr>
        <a:xfrm>
          <a:off x="1171575" y="4968430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989</xdr:row>
      <xdr:rowOff>0</xdr:rowOff>
    </xdr:from>
    <xdr:to>
      <xdr:col>1</xdr:col>
      <xdr:colOff>895350</xdr:colOff>
      <xdr:row>989</xdr:row>
      <xdr:rowOff>0</xdr:rowOff>
    </xdr:to>
    <xdr:sp fLocksText="0">
      <xdr:nvSpPr>
        <xdr:cNvPr id="112" name="Text Box 112"/>
        <xdr:cNvSpPr txBox="1">
          <a:spLocks noChangeArrowheads="1"/>
        </xdr:cNvSpPr>
      </xdr:nvSpPr>
      <xdr:spPr>
        <a:xfrm>
          <a:off x="1171575" y="4968430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989</xdr:row>
      <xdr:rowOff>0</xdr:rowOff>
    </xdr:from>
    <xdr:to>
      <xdr:col>1</xdr:col>
      <xdr:colOff>895350</xdr:colOff>
      <xdr:row>989</xdr:row>
      <xdr:rowOff>0</xdr:rowOff>
    </xdr:to>
    <xdr:sp fLocksText="0">
      <xdr:nvSpPr>
        <xdr:cNvPr id="113" name="Text Box 113"/>
        <xdr:cNvSpPr txBox="1">
          <a:spLocks noChangeArrowheads="1"/>
        </xdr:cNvSpPr>
      </xdr:nvSpPr>
      <xdr:spPr>
        <a:xfrm>
          <a:off x="1171575" y="4968430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989</xdr:row>
      <xdr:rowOff>0</xdr:rowOff>
    </xdr:from>
    <xdr:to>
      <xdr:col>1</xdr:col>
      <xdr:colOff>895350</xdr:colOff>
      <xdr:row>989</xdr:row>
      <xdr:rowOff>0</xdr:rowOff>
    </xdr:to>
    <xdr:sp fLocksText="0">
      <xdr:nvSpPr>
        <xdr:cNvPr id="114" name="Text Box 114"/>
        <xdr:cNvSpPr txBox="1">
          <a:spLocks noChangeArrowheads="1"/>
        </xdr:cNvSpPr>
      </xdr:nvSpPr>
      <xdr:spPr>
        <a:xfrm>
          <a:off x="1171575" y="4968430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989</xdr:row>
      <xdr:rowOff>0</xdr:rowOff>
    </xdr:from>
    <xdr:to>
      <xdr:col>1</xdr:col>
      <xdr:colOff>895350</xdr:colOff>
      <xdr:row>989</xdr:row>
      <xdr:rowOff>0</xdr:rowOff>
    </xdr:to>
    <xdr:sp fLocksText="0">
      <xdr:nvSpPr>
        <xdr:cNvPr id="115" name="Text Box 115"/>
        <xdr:cNvSpPr txBox="1">
          <a:spLocks noChangeArrowheads="1"/>
        </xdr:cNvSpPr>
      </xdr:nvSpPr>
      <xdr:spPr>
        <a:xfrm>
          <a:off x="1171575" y="4968430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989</xdr:row>
      <xdr:rowOff>0</xdr:rowOff>
    </xdr:from>
    <xdr:to>
      <xdr:col>1</xdr:col>
      <xdr:colOff>895350</xdr:colOff>
      <xdr:row>989</xdr:row>
      <xdr:rowOff>0</xdr:rowOff>
    </xdr:to>
    <xdr:sp fLocksText="0">
      <xdr:nvSpPr>
        <xdr:cNvPr id="116" name="Text Box 116"/>
        <xdr:cNvSpPr txBox="1">
          <a:spLocks noChangeArrowheads="1"/>
        </xdr:cNvSpPr>
      </xdr:nvSpPr>
      <xdr:spPr>
        <a:xfrm>
          <a:off x="1171575" y="4968430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989</xdr:row>
      <xdr:rowOff>0</xdr:rowOff>
    </xdr:from>
    <xdr:to>
      <xdr:col>1</xdr:col>
      <xdr:colOff>895350</xdr:colOff>
      <xdr:row>989</xdr:row>
      <xdr:rowOff>0</xdr:rowOff>
    </xdr:to>
    <xdr:sp fLocksText="0">
      <xdr:nvSpPr>
        <xdr:cNvPr id="117" name="Text Box 117"/>
        <xdr:cNvSpPr txBox="1">
          <a:spLocks noChangeArrowheads="1"/>
        </xdr:cNvSpPr>
      </xdr:nvSpPr>
      <xdr:spPr>
        <a:xfrm>
          <a:off x="1171575" y="4968430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989</xdr:row>
      <xdr:rowOff>0</xdr:rowOff>
    </xdr:from>
    <xdr:to>
      <xdr:col>1</xdr:col>
      <xdr:colOff>895350</xdr:colOff>
      <xdr:row>989</xdr:row>
      <xdr:rowOff>0</xdr:rowOff>
    </xdr:to>
    <xdr:sp fLocksText="0">
      <xdr:nvSpPr>
        <xdr:cNvPr id="118" name="Text Box 118"/>
        <xdr:cNvSpPr txBox="1">
          <a:spLocks noChangeArrowheads="1"/>
        </xdr:cNvSpPr>
      </xdr:nvSpPr>
      <xdr:spPr>
        <a:xfrm>
          <a:off x="1171575" y="4968430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989</xdr:row>
      <xdr:rowOff>0</xdr:rowOff>
    </xdr:from>
    <xdr:to>
      <xdr:col>1</xdr:col>
      <xdr:colOff>895350</xdr:colOff>
      <xdr:row>989</xdr:row>
      <xdr:rowOff>0</xdr:rowOff>
    </xdr:to>
    <xdr:sp fLocksText="0">
      <xdr:nvSpPr>
        <xdr:cNvPr id="119" name="Text Box 119"/>
        <xdr:cNvSpPr txBox="1">
          <a:spLocks noChangeArrowheads="1"/>
        </xdr:cNvSpPr>
      </xdr:nvSpPr>
      <xdr:spPr>
        <a:xfrm>
          <a:off x="1171575" y="4968430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989</xdr:row>
      <xdr:rowOff>0</xdr:rowOff>
    </xdr:from>
    <xdr:to>
      <xdr:col>1</xdr:col>
      <xdr:colOff>895350</xdr:colOff>
      <xdr:row>989</xdr:row>
      <xdr:rowOff>0</xdr:rowOff>
    </xdr:to>
    <xdr:sp fLocksText="0">
      <xdr:nvSpPr>
        <xdr:cNvPr id="120" name="Text Box 120"/>
        <xdr:cNvSpPr txBox="1">
          <a:spLocks noChangeArrowheads="1"/>
        </xdr:cNvSpPr>
      </xdr:nvSpPr>
      <xdr:spPr>
        <a:xfrm>
          <a:off x="1171575" y="4968430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989</xdr:row>
      <xdr:rowOff>0</xdr:rowOff>
    </xdr:from>
    <xdr:to>
      <xdr:col>1</xdr:col>
      <xdr:colOff>895350</xdr:colOff>
      <xdr:row>989</xdr:row>
      <xdr:rowOff>0</xdr:rowOff>
    </xdr:to>
    <xdr:sp fLocksText="0">
      <xdr:nvSpPr>
        <xdr:cNvPr id="121" name="Text Box 121"/>
        <xdr:cNvSpPr txBox="1">
          <a:spLocks noChangeArrowheads="1"/>
        </xdr:cNvSpPr>
      </xdr:nvSpPr>
      <xdr:spPr>
        <a:xfrm>
          <a:off x="1171575" y="4968430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989</xdr:row>
      <xdr:rowOff>0</xdr:rowOff>
    </xdr:from>
    <xdr:to>
      <xdr:col>1</xdr:col>
      <xdr:colOff>895350</xdr:colOff>
      <xdr:row>989</xdr:row>
      <xdr:rowOff>0</xdr:rowOff>
    </xdr:to>
    <xdr:sp fLocksText="0">
      <xdr:nvSpPr>
        <xdr:cNvPr id="122" name="Text Box 122"/>
        <xdr:cNvSpPr txBox="1">
          <a:spLocks noChangeArrowheads="1"/>
        </xdr:cNvSpPr>
      </xdr:nvSpPr>
      <xdr:spPr>
        <a:xfrm>
          <a:off x="1171575" y="4968430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989</xdr:row>
      <xdr:rowOff>0</xdr:rowOff>
    </xdr:from>
    <xdr:to>
      <xdr:col>1</xdr:col>
      <xdr:colOff>885825</xdr:colOff>
      <xdr:row>989</xdr:row>
      <xdr:rowOff>0</xdr:rowOff>
    </xdr:to>
    <xdr:sp fLocksText="0">
      <xdr:nvSpPr>
        <xdr:cNvPr id="123" name="Text Box 123"/>
        <xdr:cNvSpPr txBox="1">
          <a:spLocks noChangeArrowheads="1"/>
        </xdr:cNvSpPr>
      </xdr:nvSpPr>
      <xdr:spPr>
        <a:xfrm>
          <a:off x="1171575" y="496843050"/>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989</xdr:row>
      <xdr:rowOff>0</xdr:rowOff>
    </xdr:from>
    <xdr:to>
      <xdr:col>1</xdr:col>
      <xdr:colOff>895350</xdr:colOff>
      <xdr:row>989</xdr:row>
      <xdr:rowOff>0</xdr:rowOff>
    </xdr:to>
    <xdr:sp fLocksText="0">
      <xdr:nvSpPr>
        <xdr:cNvPr id="124" name="Text Box 124"/>
        <xdr:cNvSpPr txBox="1">
          <a:spLocks noChangeArrowheads="1"/>
        </xdr:cNvSpPr>
      </xdr:nvSpPr>
      <xdr:spPr>
        <a:xfrm>
          <a:off x="1171575" y="4968430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989</xdr:row>
      <xdr:rowOff>0</xdr:rowOff>
    </xdr:from>
    <xdr:to>
      <xdr:col>1</xdr:col>
      <xdr:colOff>895350</xdr:colOff>
      <xdr:row>989</xdr:row>
      <xdr:rowOff>0</xdr:rowOff>
    </xdr:to>
    <xdr:sp fLocksText="0">
      <xdr:nvSpPr>
        <xdr:cNvPr id="125" name="Text Box 125"/>
        <xdr:cNvSpPr txBox="1">
          <a:spLocks noChangeArrowheads="1"/>
        </xdr:cNvSpPr>
      </xdr:nvSpPr>
      <xdr:spPr>
        <a:xfrm>
          <a:off x="1171575" y="4968430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989</xdr:row>
      <xdr:rowOff>0</xdr:rowOff>
    </xdr:from>
    <xdr:to>
      <xdr:col>1</xdr:col>
      <xdr:colOff>895350</xdr:colOff>
      <xdr:row>989</xdr:row>
      <xdr:rowOff>0</xdr:rowOff>
    </xdr:to>
    <xdr:sp fLocksText="0">
      <xdr:nvSpPr>
        <xdr:cNvPr id="126" name="Text Box 126"/>
        <xdr:cNvSpPr txBox="1">
          <a:spLocks noChangeArrowheads="1"/>
        </xdr:cNvSpPr>
      </xdr:nvSpPr>
      <xdr:spPr>
        <a:xfrm>
          <a:off x="1171575" y="4968430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986</xdr:row>
      <xdr:rowOff>152400</xdr:rowOff>
    </xdr:from>
    <xdr:to>
      <xdr:col>1</xdr:col>
      <xdr:colOff>895350</xdr:colOff>
      <xdr:row>986</xdr:row>
      <xdr:rowOff>161925</xdr:rowOff>
    </xdr:to>
    <xdr:sp fLocksText="0">
      <xdr:nvSpPr>
        <xdr:cNvPr id="127" name="Text Box 127"/>
        <xdr:cNvSpPr txBox="1">
          <a:spLocks noChangeArrowheads="1"/>
        </xdr:cNvSpPr>
      </xdr:nvSpPr>
      <xdr:spPr>
        <a:xfrm>
          <a:off x="1171575" y="496509675"/>
          <a:ext cx="123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986</xdr:row>
      <xdr:rowOff>152400</xdr:rowOff>
    </xdr:from>
    <xdr:to>
      <xdr:col>1</xdr:col>
      <xdr:colOff>895350</xdr:colOff>
      <xdr:row>989</xdr:row>
      <xdr:rowOff>0</xdr:rowOff>
    </xdr:to>
    <xdr:sp fLocksText="0">
      <xdr:nvSpPr>
        <xdr:cNvPr id="128" name="Text Box 128"/>
        <xdr:cNvSpPr txBox="1">
          <a:spLocks noChangeArrowheads="1"/>
        </xdr:cNvSpPr>
      </xdr:nvSpPr>
      <xdr:spPr>
        <a:xfrm>
          <a:off x="1171575" y="496509675"/>
          <a:ext cx="1238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986</xdr:row>
      <xdr:rowOff>152400</xdr:rowOff>
    </xdr:from>
    <xdr:to>
      <xdr:col>1</xdr:col>
      <xdr:colOff>895350</xdr:colOff>
      <xdr:row>989</xdr:row>
      <xdr:rowOff>0</xdr:rowOff>
    </xdr:to>
    <xdr:sp fLocksText="0">
      <xdr:nvSpPr>
        <xdr:cNvPr id="129" name="Text Box 129"/>
        <xdr:cNvSpPr txBox="1">
          <a:spLocks noChangeArrowheads="1"/>
        </xdr:cNvSpPr>
      </xdr:nvSpPr>
      <xdr:spPr>
        <a:xfrm>
          <a:off x="1171575" y="496509675"/>
          <a:ext cx="1238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986</xdr:row>
      <xdr:rowOff>152400</xdr:rowOff>
    </xdr:from>
    <xdr:to>
      <xdr:col>1</xdr:col>
      <xdr:colOff>895350</xdr:colOff>
      <xdr:row>986</xdr:row>
      <xdr:rowOff>161925</xdr:rowOff>
    </xdr:to>
    <xdr:sp fLocksText="0">
      <xdr:nvSpPr>
        <xdr:cNvPr id="130" name="Text Box 130"/>
        <xdr:cNvSpPr txBox="1">
          <a:spLocks noChangeArrowheads="1"/>
        </xdr:cNvSpPr>
      </xdr:nvSpPr>
      <xdr:spPr>
        <a:xfrm>
          <a:off x="1171575" y="496509675"/>
          <a:ext cx="123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986</xdr:row>
      <xdr:rowOff>152400</xdr:rowOff>
    </xdr:from>
    <xdr:to>
      <xdr:col>1</xdr:col>
      <xdr:colOff>885825</xdr:colOff>
      <xdr:row>989</xdr:row>
      <xdr:rowOff>0</xdr:rowOff>
    </xdr:to>
    <xdr:sp fLocksText="0">
      <xdr:nvSpPr>
        <xdr:cNvPr id="131" name="Text Box 131"/>
        <xdr:cNvSpPr txBox="1">
          <a:spLocks noChangeArrowheads="1"/>
        </xdr:cNvSpPr>
      </xdr:nvSpPr>
      <xdr:spPr>
        <a:xfrm>
          <a:off x="1171575" y="496509675"/>
          <a:ext cx="1143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986</xdr:row>
      <xdr:rowOff>152400</xdr:rowOff>
    </xdr:from>
    <xdr:to>
      <xdr:col>1</xdr:col>
      <xdr:colOff>895350</xdr:colOff>
      <xdr:row>986</xdr:row>
      <xdr:rowOff>161925</xdr:rowOff>
    </xdr:to>
    <xdr:sp fLocksText="0">
      <xdr:nvSpPr>
        <xdr:cNvPr id="132" name="Text Box 132"/>
        <xdr:cNvSpPr txBox="1">
          <a:spLocks noChangeArrowheads="1"/>
        </xdr:cNvSpPr>
      </xdr:nvSpPr>
      <xdr:spPr>
        <a:xfrm>
          <a:off x="1171575" y="496509675"/>
          <a:ext cx="123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986</xdr:row>
      <xdr:rowOff>152400</xdr:rowOff>
    </xdr:from>
    <xdr:to>
      <xdr:col>1</xdr:col>
      <xdr:colOff>895350</xdr:colOff>
      <xdr:row>989</xdr:row>
      <xdr:rowOff>0</xdr:rowOff>
    </xdr:to>
    <xdr:sp fLocksText="0">
      <xdr:nvSpPr>
        <xdr:cNvPr id="133" name="Text Box 133"/>
        <xdr:cNvSpPr txBox="1">
          <a:spLocks noChangeArrowheads="1"/>
        </xdr:cNvSpPr>
      </xdr:nvSpPr>
      <xdr:spPr>
        <a:xfrm>
          <a:off x="1171575" y="496509675"/>
          <a:ext cx="1238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986</xdr:row>
      <xdr:rowOff>152400</xdr:rowOff>
    </xdr:from>
    <xdr:to>
      <xdr:col>1</xdr:col>
      <xdr:colOff>895350</xdr:colOff>
      <xdr:row>989</xdr:row>
      <xdr:rowOff>0</xdr:rowOff>
    </xdr:to>
    <xdr:sp fLocksText="0">
      <xdr:nvSpPr>
        <xdr:cNvPr id="134" name="Text Box 134"/>
        <xdr:cNvSpPr txBox="1">
          <a:spLocks noChangeArrowheads="1"/>
        </xdr:cNvSpPr>
      </xdr:nvSpPr>
      <xdr:spPr>
        <a:xfrm>
          <a:off x="1171575" y="496509675"/>
          <a:ext cx="1238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988</xdr:row>
      <xdr:rowOff>152400</xdr:rowOff>
    </xdr:from>
    <xdr:to>
      <xdr:col>1</xdr:col>
      <xdr:colOff>895350</xdr:colOff>
      <xdr:row>988</xdr:row>
      <xdr:rowOff>161925</xdr:rowOff>
    </xdr:to>
    <xdr:sp fLocksText="0">
      <xdr:nvSpPr>
        <xdr:cNvPr id="135" name="Text Box 135"/>
        <xdr:cNvSpPr txBox="1">
          <a:spLocks noChangeArrowheads="1"/>
        </xdr:cNvSpPr>
      </xdr:nvSpPr>
      <xdr:spPr>
        <a:xfrm>
          <a:off x="1171575" y="496833525"/>
          <a:ext cx="123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988</xdr:row>
      <xdr:rowOff>152400</xdr:rowOff>
    </xdr:from>
    <xdr:to>
      <xdr:col>1</xdr:col>
      <xdr:colOff>895350</xdr:colOff>
      <xdr:row>988</xdr:row>
      <xdr:rowOff>161925</xdr:rowOff>
    </xdr:to>
    <xdr:sp fLocksText="0">
      <xdr:nvSpPr>
        <xdr:cNvPr id="136" name="Text Box 136"/>
        <xdr:cNvSpPr txBox="1">
          <a:spLocks noChangeArrowheads="1"/>
        </xdr:cNvSpPr>
      </xdr:nvSpPr>
      <xdr:spPr>
        <a:xfrm>
          <a:off x="1171575" y="496833525"/>
          <a:ext cx="123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988</xdr:row>
      <xdr:rowOff>152400</xdr:rowOff>
    </xdr:from>
    <xdr:to>
      <xdr:col>1</xdr:col>
      <xdr:colOff>895350</xdr:colOff>
      <xdr:row>988</xdr:row>
      <xdr:rowOff>161925</xdr:rowOff>
    </xdr:to>
    <xdr:sp fLocksText="0">
      <xdr:nvSpPr>
        <xdr:cNvPr id="137" name="Text Box 137"/>
        <xdr:cNvSpPr txBox="1">
          <a:spLocks noChangeArrowheads="1"/>
        </xdr:cNvSpPr>
      </xdr:nvSpPr>
      <xdr:spPr>
        <a:xfrm>
          <a:off x="1171575" y="496833525"/>
          <a:ext cx="123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987</xdr:row>
      <xdr:rowOff>161925</xdr:rowOff>
    </xdr:from>
    <xdr:to>
      <xdr:col>1</xdr:col>
      <xdr:colOff>895350</xdr:colOff>
      <xdr:row>987</xdr:row>
      <xdr:rowOff>161925</xdr:rowOff>
    </xdr:to>
    <xdr:sp fLocksText="0">
      <xdr:nvSpPr>
        <xdr:cNvPr id="138" name="Text Box 138"/>
        <xdr:cNvSpPr txBox="1">
          <a:spLocks noChangeArrowheads="1"/>
        </xdr:cNvSpPr>
      </xdr:nvSpPr>
      <xdr:spPr>
        <a:xfrm>
          <a:off x="1171575" y="4966811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987</xdr:row>
      <xdr:rowOff>161925</xdr:rowOff>
    </xdr:from>
    <xdr:to>
      <xdr:col>1</xdr:col>
      <xdr:colOff>895350</xdr:colOff>
      <xdr:row>987</xdr:row>
      <xdr:rowOff>161925</xdr:rowOff>
    </xdr:to>
    <xdr:sp fLocksText="0">
      <xdr:nvSpPr>
        <xdr:cNvPr id="139" name="Text Box 139"/>
        <xdr:cNvSpPr txBox="1">
          <a:spLocks noChangeArrowheads="1"/>
        </xdr:cNvSpPr>
      </xdr:nvSpPr>
      <xdr:spPr>
        <a:xfrm>
          <a:off x="1171575" y="4966811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987</xdr:row>
      <xdr:rowOff>161925</xdr:rowOff>
    </xdr:from>
    <xdr:to>
      <xdr:col>1</xdr:col>
      <xdr:colOff>895350</xdr:colOff>
      <xdr:row>987</xdr:row>
      <xdr:rowOff>161925</xdr:rowOff>
    </xdr:to>
    <xdr:sp fLocksText="0">
      <xdr:nvSpPr>
        <xdr:cNvPr id="140" name="Text Box 140"/>
        <xdr:cNvSpPr txBox="1">
          <a:spLocks noChangeArrowheads="1"/>
        </xdr:cNvSpPr>
      </xdr:nvSpPr>
      <xdr:spPr>
        <a:xfrm>
          <a:off x="1171575" y="4966811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141" name="Text Box 141"/>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142" name="Text Box 142"/>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143" name="Text Box 143"/>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144" name="Text Box 144"/>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145" name="Text Box 145"/>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146" name="Text Box 146"/>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147" name="Text Box 147"/>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885825</xdr:colOff>
      <xdr:row>1444</xdr:row>
      <xdr:rowOff>0</xdr:rowOff>
    </xdr:to>
    <xdr:sp fLocksText="0">
      <xdr:nvSpPr>
        <xdr:cNvPr id="148" name="Text Box 148"/>
        <xdr:cNvSpPr txBox="1">
          <a:spLocks noChangeArrowheads="1"/>
        </xdr:cNvSpPr>
      </xdr:nvSpPr>
      <xdr:spPr>
        <a:xfrm>
          <a:off x="1171575" y="57051892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149" name="Text Box 149"/>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150" name="Text Box 150"/>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151" name="Text Box 151"/>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152" name="Text Box 152"/>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153" name="Text Box 153"/>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154" name="Text Box 154"/>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155" name="Text Box 155"/>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885825</xdr:colOff>
      <xdr:row>1444</xdr:row>
      <xdr:rowOff>0</xdr:rowOff>
    </xdr:to>
    <xdr:sp fLocksText="0">
      <xdr:nvSpPr>
        <xdr:cNvPr id="156" name="Text Box 156"/>
        <xdr:cNvSpPr txBox="1">
          <a:spLocks noChangeArrowheads="1"/>
        </xdr:cNvSpPr>
      </xdr:nvSpPr>
      <xdr:spPr>
        <a:xfrm>
          <a:off x="1171575" y="57051892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157" name="Text Box 157"/>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158" name="Text Box 158"/>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159" name="Text Box 159"/>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160" name="Text Box 160"/>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161" name="Text Box 161"/>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162" name="Text Box 162"/>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163" name="Text Box 163"/>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885825</xdr:colOff>
      <xdr:row>1444</xdr:row>
      <xdr:rowOff>0</xdr:rowOff>
    </xdr:to>
    <xdr:sp fLocksText="0">
      <xdr:nvSpPr>
        <xdr:cNvPr id="164" name="Text Box 164"/>
        <xdr:cNvSpPr txBox="1">
          <a:spLocks noChangeArrowheads="1"/>
        </xdr:cNvSpPr>
      </xdr:nvSpPr>
      <xdr:spPr>
        <a:xfrm>
          <a:off x="1171575" y="57051892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165" name="Text Box 165"/>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166" name="Text Box 166"/>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167" name="Text Box 167"/>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1217</xdr:row>
      <xdr:rowOff>0</xdr:rowOff>
    </xdr:from>
    <xdr:to>
      <xdr:col>1</xdr:col>
      <xdr:colOff>114300</xdr:colOff>
      <xdr:row>1217</xdr:row>
      <xdr:rowOff>0</xdr:rowOff>
    </xdr:to>
    <xdr:pic>
      <xdr:nvPicPr>
        <xdr:cNvPr id="168" name="Picture 168"/>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169" name="Picture 169"/>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170" name="Picture 170"/>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171" name="Picture 171"/>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172" name="Picture 172"/>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173" name="Picture 173"/>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174" name="Picture 174"/>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175" name="Picture 175"/>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176" name="Picture 176"/>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177" name="Picture 177"/>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178" name="Picture 178"/>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179" name="Picture 179"/>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180" name="Picture 180"/>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181" name="Picture 181"/>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182" name="Picture 182"/>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183" name="Picture 183"/>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184" name="Picture 184"/>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185" name="Picture 185"/>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186" name="Picture 186"/>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187" name="Picture 187"/>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188" name="Picture 188"/>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189" name="Picture 189"/>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190" name="Picture 190"/>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191" name="Picture 191"/>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192" name="Picture 192"/>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193" name="Picture 193"/>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194" name="Picture 194"/>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195" name="Picture 195"/>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196" name="Picture 196"/>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197" name="Picture 197"/>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198" name="Picture 198"/>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199" name="Picture 199"/>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00" name="Picture 200"/>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01" name="Picture 201"/>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02" name="Picture 202"/>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03" name="Picture 203"/>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04" name="Picture 204"/>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05" name="Picture 205"/>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06" name="Picture 206"/>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07" name="Picture 207"/>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08" name="Picture 208"/>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09" name="Picture 209"/>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10" name="Picture 210"/>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11" name="Picture 211"/>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12" name="Picture 212"/>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13" name="Picture 213"/>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14" name="Picture 214"/>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15" name="Picture 215"/>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16" name="Picture 216"/>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17" name="Picture 217"/>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18" name="Picture 218"/>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19" name="Picture 219"/>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20" name="Picture 220"/>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21" name="Picture 221"/>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222" name="Picture 222"/>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223" name="Picture 223"/>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224" name="Picture 224"/>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225" name="Picture 225"/>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226" name="Picture 226"/>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227" name="Picture 227"/>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28" name="Picture 228"/>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29" name="Picture 229"/>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30" name="Picture 230"/>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31" name="Picture 231"/>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32" name="Picture 232"/>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33" name="Picture 233"/>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34" name="Picture 234"/>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35" name="Picture 235"/>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36" name="Picture 236"/>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37" name="Picture 237"/>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38" name="Picture 238"/>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39" name="Picture 239"/>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40" name="Picture 240"/>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41" name="Picture 241"/>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42" name="Picture 242"/>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43" name="Picture 243"/>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44" name="Picture 244"/>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45" name="Picture 245"/>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46" name="Picture 246"/>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47" name="Picture 247"/>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48" name="Picture 248"/>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49" name="Picture 249"/>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50" name="Picture 250"/>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51" name="Picture 251"/>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52" name="Picture 252"/>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53" name="Picture 253"/>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54" name="Picture 254"/>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55" name="Picture 255"/>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56" name="Picture 256"/>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57" name="Picture 257"/>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58" name="Picture 258"/>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259" name="Picture 259"/>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260" name="Picture 260"/>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261" name="Picture 261"/>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262" name="Picture 262"/>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263" name="Picture 263"/>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264" name="Picture 264"/>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265" name="Picture 265"/>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266" name="Picture 266"/>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267" name="Picture 267"/>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268" name="Picture 268"/>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69" name="Picture 269"/>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70" name="Picture 270"/>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1543050</xdr:colOff>
      <xdr:row>1217</xdr:row>
      <xdr:rowOff>0</xdr:rowOff>
    </xdr:from>
    <xdr:to>
      <xdr:col>1</xdr:col>
      <xdr:colOff>1666875</xdr:colOff>
      <xdr:row>1217</xdr:row>
      <xdr:rowOff>0</xdr:rowOff>
    </xdr:to>
    <xdr:pic>
      <xdr:nvPicPr>
        <xdr:cNvPr id="271" name="Picture 271"/>
        <xdr:cNvPicPr preferRelativeResize="1">
          <a:picLocks noChangeAspect="1"/>
        </xdr:cNvPicPr>
      </xdr:nvPicPr>
      <xdr:blipFill>
        <a:blip r:embed="rId2"/>
        <a:stretch>
          <a:fillRect/>
        </a:stretch>
      </xdr:blipFill>
      <xdr:spPr>
        <a:xfrm>
          <a:off x="194310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72" name="Picture 272"/>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73" name="Picture 273"/>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2324100</xdr:colOff>
      <xdr:row>1217</xdr:row>
      <xdr:rowOff>0</xdr:rowOff>
    </xdr:from>
    <xdr:to>
      <xdr:col>1</xdr:col>
      <xdr:colOff>2447925</xdr:colOff>
      <xdr:row>1217</xdr:row>
      <xdr:rowOff>0</xdr:rowOff>
    </xdr:to>
    <xdr:pic>
      <xdr:nvPicPr>
        <xdr:cNvPr id="274" name="Picture 274"/>
        <xdr:cNvPicPr preferRelativeResize="1">
          <a:picLocks noChangeAspect="1"/>
        </xdr:cNvPicPr>
      </xdr:nvPicPr>
      <xdr:blipFill>
        <a:blip r:embed="rId2"/>
        <a:stretch>
          <a:fillRect/>
        </a:stretch>
      </xdr:blipFill>
      <xdr:spPr>
        <a:xfrm>
          <a:off x="27241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75" name="Picture 275"/>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2409825</xdr:colOff>
      <xdr:row>1217</xdr:row>
      <xdr:rowOff>0</xdr:rowOff>
    </xdr:from>
    <xdr:to>
      <xdr:col>1</xdr:col>
      <xdr:colOff>2533650</xdr:colOff>
      <xdr:row>1217</xdr:row>
      <xdr:rowOff>0</xdr:rowOff>
    </xdr:to>
    <xdr:pic>
      <xdr:nvPicPr>
        <xdr:cNvPr id="276" name="Picture 276"/>
        <xdr:cNvPicPr preferRelativeResize="1">
          <a:picLocks noChangeAspect="1"/>
        </xdr:cNvPicPr>
      </xdr:nvPicPr>
      <xdr:blipFill>
        <a:blip r:embed="rId2"/>
        <a:stretch>
          <a:fillRect/>
        </a:stretch>
      </xdr:blipFill>
      <xdr:spPr>
        <a:xfrm>
          <a:off x="2809875"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77" name="Picture 277"/>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78" name="Picture 278"/>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79" name="Picture 279"/>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1228725</xdr:colOff>
      <xdr:row>1217</xdr:row>
      <xdr:rowOff>0</xdr:rowOff>
    </xdr:from>
    <xdr:to>
      <xdr:col>1</xdr:col>
      <xdr:colOff>1352550</xdr:colOff>
      <xdr:row>1217</xdr:row>
      <xdr:rowOff>0</xdr:rowOff>
    </xdr:to>
    <xdr:pic>
      <xdr:nvPicPr>
        <xdr:cNvPr id="280" name="Picture 280"/>
        <xdr:cNvPicPr preferRelativeResize="1">
          <a:picLocks noChangeAspect="1"/>
        </xdr:cNvPicPr>
      </xdr:nvPicPr>
      <xdr:blipFill>
        <a:blip r:embed="rId2"/>
        <a:stretch>
          <a:fillRect/>
        </a:stretch>
      </xdr:blipFill>
      <xdr:spPr>
        <a:xfrm>
          <a:off x="1628775"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81" name="Picture 281"/>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82" name="Picture 282"/>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83" name="Picture 283"/>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84" name="Picture 284"/>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85" name="Picture 285"/>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86" name="Picture 286"/>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87" name="Picture 287"/>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88" name="Picture 288"/>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89" name="Picture 289"/>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90" name="Picture 290"/>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91" name="Picture 291"/>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92" name="Picture 292"/>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93" name="Picture 293"/>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94" name="Picture 294"/>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95" name="Picture 295"/>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96" name="Picture 296"/>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97" name="Picture 297"/>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98" name="Picture 298"/>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299" name="Picture 299"/>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00" name="Picture 300"/>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01" name="Picture 301"/>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02" name="Picture 302"/>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03" name="Picture 303"/>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04" name="Picture 304"/>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05" name="Picture 305"/>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06" name="Picture 306"/>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07" name="Picture 307"/>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08" name="Picture 308"/>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09" name="Picture 309"/>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10" name="Picture 310"/>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11" name="Picture 311"/>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12" name="Picture 312"/>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13" name="Picture 313"/>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14" name="Picture 314"/>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15" name="Picture 315"/>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16" name="Picture 316"/>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17" name="Picture 317"/>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18" name="Picture 318"/>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19" name="Picture 319"/>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20" name="Picture 320"/>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21" name="Picture 321"/>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22" name="Picture 322"/>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23" name="Picture 323"/>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24" name="Picture 324"/>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25" name="Picture 325"/>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26" name="Picture 326"/>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27" name="Picture 327"/>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28" name="Picture 328"/>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29" name="Picture 329"/>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30" name="Picture 330"/>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31" name="Picture 331"/>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32" name="Picture 332"/>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33" name="Picture 333"/>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34" name="Picture 334"/>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35" name="Picture 335"/>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36" name="Picture 336"/>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37" name="Picture 337"/>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38" name="Picture 338"/>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39" name="Picture 339"/>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40" name="Picture 340"/>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41" name="Picture 341"/>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42" name="Picture 342"/>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43" name="Picture 343"/>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44" name="Picture 344"/>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45" name="Picture 345"/>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46" name="Picture 346"/>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47" name="Picture 347"/>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48" name="Picture 348"/>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49" name="Picture 349"/>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50" name="Picture 350"/>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51" name="Picture 351"/>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52" name="Picture 352"/>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53" name="Picture 353"/>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54" name="Picture 354"/>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55" name="Picture 355"/>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56" name="Picture 356"/>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57" name="Picture 357"/>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58" name="Picture 358"/>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59" name="Picture 359"/>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60" name="Picture 360"/>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2324100</xdr:colOff>
      <xdr:row>1217</xdr:row>
      <xdr:rowOff>0</xdr:rowOff>
    </xdr:from>
    <xdr:to>
      <xdr:col>1</xdr:col>
      <xdr:colOff>2447925</xdr:colOff>
      <xdr:row>1217</xdr:row>
      <xdr:rowOff>0</xdr:rowOff>
    </xdr:to>
    <xdr:pic>
      <xdr:nvPicPr>
        <xdr:cNvPr id="361" name="Picture 361"/>
        <xdr:cNvPicPr preferRelativeResize="1">
          <a:picLocks noChangeAspect="1"/>
        </xdr:cNvPicPr>
      </xdr:nvPicPr>
      <xdr:blipFill>
        <a:blip r:embed="rId2"/>
        <a:stretch>
          <a:fillRect/>
        </a:stretch>
      </xdr:blipFill>
      <xdr:spPr>
        <a:xfrm>
          <a:off x="27241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62" name="Picture 362"/>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63" name="Picture 363"/>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64" name="Picture 364"/>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65" name="Picture 365"/>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66" name="Picture 366"/>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67" name="Picture 367"/>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68" name="Picture 368"/>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69" name="Picture 369"/>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70" name="Picture 370"/>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71" name="Picture 371"/>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72" name="Picture 372"/>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73" name="Picture 373"/>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74" name="Picture 374"/>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75" name="Picture 375"/>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76" name="Picture 376"/>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77" name="Picture 377"/>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78" name="Picture 378"/>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79" name="Picture 379"/>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80" name="Picture 380"/>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81" name="Picture 381"/>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82" name="Picture 382"/>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3</xdr:col>
      <xdr:colOff>0</xdr:colOff>
      <xdr:row>1217</xdr:row>
      <xdr:rowOff>0</xdr:rowOff>
    </xdr:from>
    <xdr:to>
      <xdr:col>3</xdr:col>
      <xdr:colOff>66675</xdr:colOff>
      <xdr:row>1217</xdr:row>
      <xdr:rowOff>0</xdr:rowOff>
    </xdr:to>
    <xdr:pic>
      <xdr:nvPicPr>
        <xdr:cNvPr id="383" name="Picture 383"/>
        <xdr:cNvPicPr preferRelativeResize="1">
          <a:picLocks noChangeAspect="1"/>
        </xdr:cNvPicPr>
      </xdr:nvPicPr>
      <xdr:blipFill>
        <a:blip r:embed="rId3"/>
        <a:stretch>
          <a:fillRect/>
        </a:stretch>
      </xdr:blipFill>
      <xdr:spPr>
        <a:xfrm>
          <a:off x="3762375" y="533761950"/>
          <a:ext cx="66675" cy="0"/>
        </a:xfrm>
        <a:prstGeom prst="rect">
          <a:avLst/>
        </a:prstGeom>
        <a:noFill/>
        <a:ln w="9525" cmpd="sng">
          <a:noFill/>
        </a:ln>
      </xdr:spPr>
    </xdr:pic>
    <xdr:clientData/>
  </xdr:twoCellAnchor>
  <xdr:twoCellAnchor>
    <xdr:from>
      <xdr:col>3</xdr:col>
      <xdr:colOff>0</xdr:colOff>
      <xdr:row>1217</xdr:row>
      <xdr:rowOff>0</xdr:rowOff>
    </xdr:from>
    <xdr:to>
      <xdr:col>3</xdr:col>
      <xdr:colOff>66675</xdr:colOff>
      <xdr:row>1217</xdr:row>
      <xdr:rowOff>0</xdr:rowOff>
    </xdr:to>
    <xdr:pic>
      <xdr:nvPicPr>
        <xdr:cNvPr id="384" name="Picture 384"/>
        <xdr:cNvPicPr preferRelativeResize="1">
          <a:picLocks noChangeAspect="1"/>
        </xdr:cNvPicPr>
      </xdr:nvPicPr>
      <xdr:blipFill>
        <a:blip r:embed="rId3"/>
        <a:stretch>
          <a:fillRect/>
        </a:stretch>
      </xdr:blipFill>
      <xdr:spPr>
        <a:xfrm>
          <a:off x="3762375" y="533761950"/>
          <a:ext cx="66675" cy="0"/>
        </a:xfrm>
        <a:prstGeom prst="rect">
          <a:avLst/>
        </a:prstGeom>
        <a:noFill/>
        <a:ln w="9525" cmpd="sng">
          <a:noFill/>
        </a:ln>
      </xdr:spPr>
    </xdr:pic>
    <xdr:clientData/>
  </xdr:twoCellAnchor>
  <xdr:twoCellAnchor>
    <xdr:from>
      <xdr:col>3</xdr:col>
      <xdr:colOff>0</xdr:colOff>
      <xdr:row>1217</xdr:row>
      <xdr:rowOff>0</xdr:rowOff>
    </xdr:from>
    <xdr:to>
      <xdr:col>3</xdr:col>
      <xdr:colOff>66675</xdr:colOff>
      <xdr:row>1217</xdr:row>
      <xdr:rowOff>0</xdr:rowOff>
    </xdr:to>
    <xdr:pic>
      <xdr:nvPicPr>
        <xdr:cNvPr id="385" name="Picture 385"/>
        <xdr:cNvPicPr preferRelativeResize="1">
          <a:picLocks noChangeAspect="1"/>
        </xdr:cNvPicPr>
      </xdr:nvPicPr>
      <xdr:blipFill>
        <a:blip r:embed="rId3"/>
        <a:stretch>
          <a:fillRect/>
        </a:stretch>
      </xdr:blipFill>
      <xdr:spPr>
        <a:xfrm>
          <a:off x="3762375" y="533761950"/>
          <a:ext cx="66675"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86" name="Picture 386"/>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87" name="Picture 387"/>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88" name="Picture 388"/>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89" name="Picture 389"/>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90" name="Picture 390"/>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91" name="Picture 391"/>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114300</xdr:colOff>
      <xdr:row>1217</xdr:row>
      <xdr:rowOff>0</xdr:rowOff>
    </xdr:to>
    <xdr:pic>
      <xdr:nvPicPr>
        <xdr:cNvPr id="392" name="Picture 392"/>
        <xdr:cNvPicPr preferRelativeResize="1">
          <a:picLocks noChangeAspect="1"/>
        </xdr:cNvPicPr>
      </xdr:nvPicPr>
      <xdr:blipFill>
        <a:blip r:embed="rId1"/>
        <a:stretch>
          <a:fillRect/>
        </a:stretch>
      </xdr:blipFill>
      <xdr:spPr>
        <a:xfrm>
          <a:off x="400050" y="533761950"/>
          <a:ext cx="114300"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93" name="Picture 393"/>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1</xdr:col>
      <xdr:colOff>0</xdr:colOff>
      <xdr:row>1217</xdr:row>
      <xdr:rowOff>0</xdr:rowOff>
    </xdr:from>
    <xdr:to>
      <xdr:col>1</xdr:col>
      <xdr:colOff>123825</xdr:colOff>
      <xdr:row>1217</xdr:row>
      <xdr:rowOff>0</xdr:rowOff>
    </xdr:to>
    <xdr:pic>
      <xdr:nvPicPr>
        <xdr:cNvPr id="394" name="Picture 394"/>
        <xdr:cNvPicPr preferRelativeResize="1">
          <a:picLocks noChangeAspect="1"/>
        </xdr:cNvPicPr>
      </xdr:nvPicPr>
      <xdr:blipFill>
        <a:blip r:embed="rId2"/>
        <a:stretch>
          <a:fillRect/>
        </a:stretch>
      </xdr:blipFill>
      <xdr:spPr>
        <a:xfrm>
          <a:off x="400050" y="533761950"/>
          <a:ext cx="123825" cy="0"/>
        </a:xfrm>
        <a:prstGeom prst="rect">
          <a:avLst/>
        </a:prstGeom>
        <a:noFill/>
        <a:ln w="9525" cmpd="sng">
          <a:noFill/>
        </a:ln>
      </xdr:spPr>
    </xdr:pic>
    <xdr:clientData/>
  </xdr:twoCellAnchor>
  <xdr:twoCellAnchor>
    <xdr:from>
      <xdr:col>3</xdr:col>
      <xdr:colOff>0</xdr:colOff>
      <xdr:row>1217</xdr:row>
      <xdr:rowOff>0</xdr:rowOff>
    </xdr:from>
    <xdr:to>
      <xdr:col>3</xdr:col>
      <xdr:colOff>66675</xdr:colOff>
      <xdr:row>1217</xdr:row>
      <xdr:rowOff>0</xdr:rowOff>
    </xdr:to>
    <xdr:pic>
      <xdr:nvPicPr>
        <xdr:cNvPr id="395" name="Picture 395"/>
        <xdr:cNvPicPr preferRelativeResize="1">
          <a:picLocks noChangeAspect="1"/>
        </xdr:cNvPicPr>
      </xdr:nvPicPr>
      <xdr:blipFill>
        <a:blip r:embed="rId3"/>
        <a:stretch>
          <a:fillRect/>
        </a:stretch>
      </xdr:blipFill>
      <xdr:spPr>
        <a:xfrm>
          <a:off x="3762375" y="533761950"/>
          <a:ext cx="66675" cy="0"/>
        </a:xfrm>
        <a:prstGeom prst="rect">
          <a:avLst/>
        </a:prstGeom>
        <a:noFill/>
        <a:ln w="9525" cmpd="sng">
          <a:noFill/>
        </a:ln>
      </xdr:spPr>
    </xdr:pic>
    <xdr:clientData/>
  </xdr:twoCellAnchor>
  <xdr:twoCellAnchor>
    <xdr:from>
      <xdr:col>3</xdr:col>
      <xdr:colOff>0</xdr:colOff>
      <xdr:row>1217</xdr:row>
      <xdr:rowOff>0</xdr:rowOff>
    </xdr:from>
    <xdr:to>
      <xdr:col>3</xdr:col>
      <xdr:colOff>66675</xdr:colOff>
      <xdr:row>1217</xdr:row>
      <xdr:rowOff>0</xdr:rowOff>
    </xdr:to>
    <xdr:pic>
      <xdr:nvPicPr>
        <xdr:cNvPr id="396" name="Picture 396"/>
        <xdr:cNvPicPr preferRelativeResize="1">
          <a:picLocks noChangeAspect="1"/>
        </xdr:cNvPicPr>
      </xdr:nvPicPr>
      <xdr:blipFill>
        <a:blip r:embed="rId3"/>
        <a:stretch>
          <a:fillRect/>
        </a:stretch>
      </xdr:blipFill>
      <xdr:spPr>
        <a:xfrm>
          <a:off x="3762375" y="533761950"/>
          <a:ext cx="66675" cy="0"/>
        </a:xfrm>
        <a:prstGeom prst="rect">
          <a:avLst/>
        </a:prstGeom>
        <a:noFill/>
        <a:ln w="9525" cmpd="sng">
          <a:noFill/>
        </a:ln>
      </xdr:spPr>
    </xdr:pic>
    <xdr:clientData/>
  </xdr:twoCellAnchor>
  <xdr:twoCellAnchor>
    <xdr:from>
      <xdr:col>3</xdr:col>
      <xdr:colOff>0</xdr:colOff>
      <xdr:row>1217</xdr:row>
      <xdr:rowOff>0</xdr:rowOff>
    </xdr:from>
    <xdr:to>
      <xdr:col>3</xdr:col>
      <xdr:colOff>66675</xdr:colOff>
      <xdr:row>1217</xdr:row>
      <xdr:rowOff>0</xdr:rowOff>
    </xdr:to>
    <xdr:pic>
      <xdr:nvPicPr>
        <xdr:cNvPr id="397" name="Picture 397"/>
        <xdr:cNvPicPr preferRelativeResize="1">
          <a:picLocks noChangeAspect="1"/>
        </xdr:cNvPicPr>
      </xdr:nvPicPr>
      <xdr:blipFill>
        <a:blip r:embed="rId3"/>
        <a:stretch>
          <a:fillRect/>
        </a:stretch>
      </xdr:blipFill>
      <xdr:spPr>
        <a:xfrm>
          <a:off x="3762375" y="533761950"/>
          <a:ext cx="66675" cy="0"/>
        </a:xfrm>
        <a:prstGeom prst="rect">
          <a:avLst/>
        </a:prstGeom>
        <a:noFill/>
        <a:ln w="9525" cmpd="sng">
          <a:noFill/>
        </a:ln>
      </xdr:spPr>
    </xdr:pic>
    <xdr:clientData/>
  </xdr:twoCellAnchor>
  <xdr:twoCellAnchor>
    <xdr:from>
      <xdr:col>3</xdr:col>
      <xdr:colOff>0</xdr:colOff>
      <xdr:row>1217</xdr:row>
      <xdr:rowOff>0</xdr:rowOff>
    </xdr:from>
    <xdr:to>
      <xdr:col>3</xdr:col>
      <xdr:colOff>66675</xdr:colOff>
      <xdr:row>1217</xdr:row>
      <xdr:rowOff>0</xdr:rowOff>
    </xdr:to>
    <xdr:pic>
      <xdr:nvPicPr>
        <xdr:cNvPr id="398" name="Picture 398"/>
        <xdr:cNvPicPr preferRelativeResize="1">
          <a:picLocks noChangeAspect="1"/>
        </xdr:cNvPicPr>
      </xdr:nvPicPr>
      <xdr:blipFill>
        <a:blip r:embed="rId3"/>
        <a:stretch>
          <a:fillRect/>
        </a:stretch>
      </xdr:blipFill>
      <xdr:spPr>
        <a:xfrm>
          <a:off x="3762375" y="533761950"/>
          <a:ext cx="66675" cy="0"/>
        </a:xfrm>
        <a:prstGeom prst="rect">
          <a:avLst/>
        </a:prstGeom>
        <a:noFill/>
        <a:ln w="9525" cmpd="sng">
          <a:noFill/>
        </a:ln>
      </xdr:spPr>
    </xdr:pic>
    <xdr:clientData/>
  </xdr:twoCellAnchor>
  <xdr:twoCellAnchor>
    <xdr:from>
      <xdr:col>3</xdr:col>
      <xdr:colOff>0</xdr:colOff>
      <xdr:row>1217</xdr:row>
      <xdr:rowOff>0</xdr:rowOff>
    </xdr:from>
    <xdr:to>
      <xdr:col>3</xdr:col>
      <xdr:colOff>66675</xdr:colOff>
      <xdr:row>1217</xdr:row>
      <xdr:rowOff>0</xdr:rowOff>
    </xdr:to>
    <xdr:pic>
      <xdr:nvPicPr>
        <xdr:cNvPr id="399" name="Picture 399"/>
        <xdr:cNvPicPr preferRelativeResize="1">
          <a:picLocks noChangeAspect="1"/>
        </xdr:cNvPicPr>
      </xdr:nvPicPr>
      <xdr:blipFill>
        <a:blip r:embed="rId3"/>
        <a:stretch>
          <a:fillRect/>
        </a:stretch>
      </xdr:blipFill>
      <xdr:spPr>
        <a:xfrm>
          <a:off x="3762375" y="533761950"/>
          <a:ext cx="66675" cy="0"/>
        </a:xfrm>
        <a:prstGeom prst="rect">
          <a:avLst/>
        </a:prstGeom>
        <a:noFill/>
        <a:ln w="9525" cmpd="sng">
          <a:noFill/>
        </a:ln>
      </xdr:spPr>
    </xdr:pic>
    <xdr:clientData/>
  </xdr:twoCellAnchor>
  <xdr:twoCellAnchor>
    <xdr:from>
      <xdr:col>3</xdr:col>
      <xdr:colOff>0</xdr:colOff>
      <xdr:row>1217</xdr:row>
      <xdr:rowOff>0</xdr:rowOff>
    </xdr:from>
    <xdr:to>
      <xdr:col>3</xdr:col>
      <xdr:colOff>66675</xdr:colOff>
      <xdr:row>1217</xdr:row>
      <xdr:rowOff>0</xdr:rowOff>
    </xdr:to>
    <xdr:pic>
      <xdr:nvPicPr>
        <xdr:cNvPr id="400" name="Picture 400"/>
        <xdr:cNvPicPr preferRelativeResize="1">
          <a:picLocks noChangeAspect="1"/>
        </xdr:cNvPicPr>
      </xdr:nvPicPr>
      <xdr:blipFill>
        <a:blip r:embed="rId3"/>
        <a:stretch>
          <a:fillRect/>
        </a:stretch>
      </xdr:blipFill>
      <xdr:spPr>
        <a:xfrm>
          <a:off x="3762375" y="533761950"/>
          <a:ext cx="66675" cy="0"/>
        </a:xfrm>
        <a:prstGeom prst="rect">
          <a:avLst/>
        </a:prstGeom>
        <a:noFill/>
        <a:ln w="9525" cmpd="sng">
          <a:noFill/>
        </a:ln>
      </xdr:spPr>
    </xdr:pic>
    <xdr:clientData/>
  </xdr:twoCellAnchor>
  <xdr:twoCellAnchor>
    <xdr:from>
      <xdr:col>3</xdr:col>
      <xdr:colOff>0</xdr:colOff>
      <xdr:row>1217</xdr:row>
      <xdr:rowOff>0</xdr:rowOff>
    </xdr:from>
    <xdr:to>
      <xdr:col>3</xdr:col>
      <xdr:colOff>66675</xdr:colOff>
      <xdr:row>1217</xdr:row>
      <xdr:rowOff>0</xdr:rowOff>
    </xdr:to>
    <xdr:pic>
      <xdr:nvPicPr>
        <xdr:cNvPr id="401" name="Picture 405"/>
        <xdr:cNvPicPr preferRelativeResize="1">
          <a:picLocks noChangeAspect="1"/>
        </xdr:cNvPicPr>
      </xdr:nvPicPr>
      <xdr:blipFill>
        <a:blip r:embed="rId3"/>
        <a:stretch>
          <a:fillRect/>
        </a:stretch>
      </xdr:blipFill>
      <xdr:spPr>
        <a:xfrm>
          <a:off x="3762375" y="533761950"/>
          <a:ext cx="66675" cy="0"/>
        </a:xfrm>
        <a:prstGeom prst="rect">
          <a:avLst/>
        </a:prstGeom>
        <a:noFill/>
        <a:ln w="9525" cmpd="sng">
          <a:noFill/>
        </a:ln>
      </xdr:spPr>
    </xdr:pic>
    <xdr:clientData/>
  </xdr:twoCellAnchor>
  <xdr:twoCellAnchor>
    <xdr:from>
      <xdr:col>3</xdr:col>
      <xdr:colOff>0</xdr:colOff>
      <xdr:row>1217</xdr:row>
      <xdr:rowOff>0</xdr:rowOff>
    </xdr:from>
    <xdr:to>
      <xdr:col>3</xdr:col>
      <xdr:colOff>66675</xdr:colOff>
      <xdr:row>1217</xdr:row>
      <xdr:rowOff>0</xdr:rowOff>
    </xdr:to>
    <xdr:pic>
      <xdr:nvPicPr>
        <xdr:cNvPr id="402" name="Picture 406"/>
        <xdr:cNvPicPr preferRelativeResize="1">
          <a:picLocks noChangeAspect="1"/>
        </xdr:cNvPicPr>
      </xdr:nvPicPr>
      <xdr:blipFill>
        <a:blip r:embed="rId3"/>
        <a:stretch>
          <a:fillRect/>
        </a:stretch>
      </xdr:blipFill>
      <xdr:spPr>
        <a:xfrm>
          <a:off x="3762375" y="533761950"/>
          <a:ext cx="66675" cy="0"/>
        </a:xfrm>
        <a:prstGeom prst="rect">
          <a:avLst/>
        </a:prstGeom>
        <a:noFill/>
        <a:ln w="9525" cmpd="sng">
          <a:noFill/>
        </a:ln>
      </xdr:spPr>
    </xdr:pic>
    <xdr:clientData/>
  </xdr:twoCellAnchor>
  <xdr:twoCellAnchor>
    <xdr:from>
      <xdr:col>3</xdr:col>
      <xdr:colOff>0</xdr:colOff>
      <xdr:row>1217</xdr:row>
      <xdr:rowOff>0</xdr:rowOff>
    </xdr:from>
    <xdr:to>
      <xdr:col>3</xdr:col>
      <xdr:colOff>66675</xdr:colOff>
      <xdr:row>1217</xdr:row>
      <xdr:rowOff>0</xdr:rowOff>
    </xdr:to>
    <xdr:pic>
      <xdr:nvPicPr>
        <xdr:cNvPr id="403" name="Picture 407"/>
        <xdr:cNvPicPr preferRelativeResize="1">
          <a:picLocks noChangeAspect="1"/>
        </xdr:cNvPicPr>
      </xdr:nvPicPr>
      <xdr:blipFill>
        <a:blip r:embed="rId3"/>
        <a:stretch>
          <a:fillRect/>
        </a:stretch>
      </xdr:blipFill>
      <xdr:spPr>
        <a:xfrm>
          <a:off x="3762375" y="533761950"/>
          <a:ext cx="66675" cy="0"/>
        </a:xfrm>
        <a:prstGeom prst="rect">
          <a:avLst/>
        </a:prstGeom>
        <a:noFill/>
        <a:ln w="9525" cmpd="sng">
          <a:noFill/>
        </a:ln>
      </xdr:spPr>
    </xdr:pic>
    <xdr:clientData/>
  </xdr:twoCellAnchor>
  <xdr:twoCellAnchor>
    <xdr:from>
      <xdr:col>3</xdr:col>
      <xdr:colOff>0</xdr:colOff>
      <xdr:row>1217</xdr:row>
      <xdr:rowOff>0</xdr:rowOff>
    </xdr:from>
    <xdr:to>
      <xdr:col>3</xdr:col>
      <xdr:colOff>66675</xdr:colOff>
      <xdr:row>1217</xdr:row>
      <xdr:rowOff>0</xdr:rowOff>
    </xdr:to>
    <xdr:pic>
      <xdr:nvPicPr>
        <xdr:cNvPr id="404" name="Picture 408"/>
        <xdr:cNvPicPr preferRelativeResize="1">
          <a:picLocks noChangeAspect="1"/>
        </xdr:cNvPicPr>
      </xdr:nvPicPr>
      <xdr:blipFill>
        <a:blip r:embed="rId3"/>
        <a:stretch>
          <a:fillRect/>
        </a:stretch>
      </xdr:blipFill>
      <xdr:spPr>
        <a:xfrm>
          <a:off x="3762375" y="533761950"/>
          <a:ext cx="66675" cy="0"/>
        </a:xfrm>
        <a:prstGeom prst="rect">
          <a:avLst/>
        </a:prstGeom>
        <a:noFill/>
        <a:ln w="9525" cmpd="sng">
          <a:noFill/>
        </a:ln>
      </xdr:spPr>
    </xdr:pic>
    <xdr:clientData/>
  </xdr:twoCellAnchor>
  <xdr:twoCellAnchor>
    <xdr:from>
      <xdr:col>3</xdr:col>
      <xdr:colOff>0</xdr:colOff>
      <xdr:row>1217</xdr:row>
      <xdr:rowOff>0</xdr:rowOff>
    </xdr:from>
    <xdr:to>
      <xdr:col>3</xdr:col>
      <xdr:colOff>66675</xdr:colOff>
      <xdr:row>1217</xdr:row>
      <xdr:rowOff>0</xdr:rowOff>
    </xdr:to>
    <xdr:pic>
      <xdr:nvPicPr>
        <xdr:cNvPr id="405" name="Picture 409"/>
        <xdr:cNvPicPr preferRelativeResize="1">
          <a:picLocks noChangeAspect="1"/>
        </xdr:cNvPicPr>
      </xdr:nvPicPr>
      <xdr:blipFill>
        <a:blip r:embed="rId3"/>
        <a:stretch>
          <a:fillRect/>
        </a:stretch>
      </xdr:blipFill>
      <xdr:spPr>
        <a:xfrm>
          <a:off x="3762375" y="533761950"/>
          <a:ext cx="66675" cy="0"/>
        </a:xfrm>
        <a:prstGeom prst="rect">
          <a:avLst/>
        </a:prstGeom>
        <a:noFill/>
        <a:ln w="9525" cmpd="sng">
          <a:noFill/>
        </a:ln>
      </xdr:spPr>
    </xdr:pic>
    <xdr:clientData/>
  </xdr:twoCellAnchor>
  <xdr:twoCellAnchor>
    <xdr:from>
      <xdr:col>3</xdr:col>
      <xdr:colOff>0</xdr:colOff>
      <xdr:row>1217</xdr:row>
      <xdr:rowOff>0</xdr:rowOff>
    </xdr:from>
    <xdr:to>
      <xdr:col>3</xdr:col>
      <xdr:colOff>66675</xdr:colOff>
      <xdr:row>1217</xdr:row>
      <xdr:rowOff>0</xdr:rowOff>
    </xdr:to>
    <xdr:pic>
      <xdr:nvPicPr>
        <xdr:cNvPr id="406" name="Picture 410"/>
        <xdr:cNvPicPr preferRelativeResize="1">
          <a:picLocks noChangeAspect="1"/>
        </xdr:cNvPicPr>
      </xdr:nvPicPr>
      <xdr:blipFill>
        <a:blip r:embed="rId3"/>
        <a:stretch>
          <a:fillRect/>
        </a:stretch>
      </xdr:blipFill>
      <xdr:spPr>
        <a:xfrm>
          <a:off x="3762375" y="533761950"/>
          <a:ext cx="66675" cy="0"/>
        </a:xfrm>
        <a:prstGeom prst="rect">
          <a:avLst/>
        </a:prstGeom>
        <a:noFill/>
        <a:ln w="9525" cmpd="sng">
          <a:noFill/>
        </a:ln>
      </xdr:spPr>
    </xdr:pic>
    <xdr:clientData/>
  </xdr:twoCellAnchor>
  <xdr:twoCellAnchor>
    <xdr:from>
      <xdr:col>3</xdr:col>
      <xdr:colOff>0</xdr:colOff>
      <xdr:row>1217</xdr:row>
      <xdr:rowOff>0</xdr:rowOff>
    </xdr:from>
    <xdr:to>
      <xdr:col>3</xdr:col>
      <xdr:colOff>66675</xdr:colOff>
      <xdr:row>1217</xdr:row>
      <xdr:rowOff>0</xdr:rowOff>
    </xdr:to>
    <xdr:pic>
      <xdr:nvPicPr>
        <xdr:cNvPr id="407" name="Picture 415"/>
        <xdr:cNvPicPr preferRelativeResize="1">
          <a:picLocks noChangeAspect="1"/>
        </xdr:cNvPicPr>
      </xdr:nvPicPr>
      <xdr:blipFill>
        <a:blip r:embed="rId3"/>
        <a:stretch>
          <a:fillRect/>
        </a:stretch>
      </xdr:blipFill>
      <xdr:spPr>
        <a:xfrm>
          <a:off x="3762375" y="533761950"/>
          <a:ext cx="66675" cy="0"/>
        </a:xfrm>
        <a:prstGeom prst="rect">
          <a:avLst/>
        </a:prstGeom>
        <a:noFill/>
        <a:ln w="9525" cmpd="sng">
          <a:noFill/>
        </a:ln>
      </xdr:spPr>
    </xdr:pic>
    <xdr:clientData/>
  </xdr:twoCellAnchor>
  <xdr:twoCellAnchor>
    <xdr:from>
      <xdr:col>3</xdr:col>
      <xdr:colOff>0</xdr:colOff>
      <xdr:row>1217</xdr:row>
      <xdr:rowOff>0</xdr:rowOff>
    </xdr:from>
    <xdr:to>
      <xdr:col>3</xdr:col>
      <xdr:colOff>66675</xdr:colOff>
      <xdr:row>1217</xdr:row>
      <xdr:rowOff>0</xdr:rowOff>
    </xdr:to>
    <xdr:pic>
      <xdr:nvPicPr>
        <xdr:cNvPr id="408" name="Picture 416"/>
        <xdr:cNvPicPr preferRelativeResize="1">
          <a:picLocks noChangeAspect="1"/>
        </xdr:cNvPicPr>
      </xdr:nvPicPr>
      <xdr:blipFill>
        <a:blip r:embed="rId3"/>
        <a:stretch>
          <a:fillRect/>
        </a:stretch>
      </xdr:blipFill>
      <xdr:spPr>
        <a:xfrm>
          <a:off x="3762375" y="533761950"/>
          <a:ext cx="66675" cy="0"/>
        </a:xfrm>
        <a:prstGeom prst="rect">
          <a:avLst/>
        </a:prstGeom>
        <a:noFill/>
        <a:ln w="9525" cmpd="sng">
          <a:noFill/>
        </a:ln>
      </xdr:spPr>
    </xdr:pic>
    <xdr:clientData/>
  </xdr:twoCellAnchor>
  <xdr:twoCellAnchor>
    <xdr:from>
      <xdr:col>3</xdr:col>
      <xdr:colOff>0</xdr:colOff>
      <xdr:row>1217</xdr:row>
      <xdr:rowOff>0</xdr:rowOff>
    </xdr:from>
    <xdr:to>
      <xdr:col>3</xdr:col>
      <xdr:colOff>66675</xdr:colOff>
      <xdr:row>1217</xdr:row>
      <xdr:rowOff>0</xdr:rowOff>
    </xdr:to>
    <xdr:pic>
      <xdr:nvPicPr>
        <xdr:cNvPr id="409" name="Picture 417"/>
        <xdr:cNvPicPr preferRelativeResize="1">
          <a:picLocks noChangeAspect="1"/>
        </xdr:cNvPicPr>
      </xdr:nvPicPr>
      <xdr:blipFill>
        <a:blip r:embed="rId3"/>
        <a:stretch>
          <a:fillRect/>
        </a:stretch>
      </xdr:blipFill>
      <xdr:spPr>
        <a:xfrm>
          <a:off x="3762375" y="533761950"/>
          <a:ext cx="66675" cy="0"/>
        </a:xfrm>
        <a:prstGeom prst="rect">
          <a:avLst/>
        </a:prstGeom>
        <a:noFill/>
        <a:ln w="9525" cmpd="sng">
          <a:noFill/>
        </a:ln>
      </xdr:spPr>
    </xdr:pic>
    <xdr:clientData/>
  </xdr:twoCellAnchor>
  <xdr:twoCellAnchor>
    <xdr:from>
      <xdr:col>3</xdr:col>
      <xdr:colOff>0</xdr:colOff>
      <xdr:row>1217</xdr:row>
      <xdr:rowOff>0</xdr:rowOff>
    </xdr:from>
    <xdr:to>
      <xdr:col>3</xdr:col>
      <xdr:colOff>66675</xdr:colOff>
      <xdr:row>1217</xdr:row>
      <xdr:rowOff>0</xdr:rowOff>
    </xdr:to>
    <xdr:pic>
      <xdr:nvPicPr>
        <xdr:cNvPr id="410" name="Picture 418"/>
        <xdr:cNvPicPr preferRelativeResize="1">
          <a:picLocks noChangeAspect="1"/>
        </xdr:cNvPicPr>
      </xdr:nvPicPr>
      <xdr:blipFill>
        <a:blip r:embed="rId3"/>
        <a:stretch>
          <a:fillRect/>
        </a:stretch>
      </xdr:blipFill>
      <xdr:spPr>
        <a:xfrm>
          <a:off x="3762375" y="533761950"/>
          <a:ext cx="66675" cy="0"/>
        </a:xfrm>
        <a:prstGeom prst="rect">
          <a:avLst/>
        </a:prstGeom>
        <a:noFill/>
        <a:ln w="9525" cmpd="sng">
          <a:noFill/>
        </a:ln>
      </xdr:spPr>
    </xdr:pic>
    <xdr:clientData/>
  </xdr:twoCellAnchor>
  <xdr:twoCellAnchor>
    <xdr:from>
      <xdr:col>3</xdr:col>
      <xdr:colOff>0</xdr:colOff>
      <xdr:row>1217</xdr:row>
      <xdr:rowOff>0</xdr:rowOff>
    </xdr:from>
    <xdr:to>
      <xdr:col>3</xdr:col>
      <xdr:colOff>66675</xdr:colOff>
      <xdr:row>1217</xdr:row>
      <xdr:rowOff>0</xdr:rowOff>
    </xdr:to>
    <xdr:pic>
      <xdr:nvPicPr>
        <xdr:cNvPr id="411" name="Picture 419"/>
        <xdr:cNvPicPr preferRelativeResize="1">
          <a:picLocks noChangeAspect="1"/>
        </xdr:cNvPicPr>
      </xdr:nvPicPr>
      <xdr:blipFill>
        <a:blip r:embed="rId3"/>
        <a:stretch>
          <a:fillRect/>
        </a:stretch>
      </xdr:blipFill>
      <xdr:spPr>
        <a:xfrm>
          <a:off x="3762375" y="533761950"/>
          <a:ext cx="66675" cy="0"/>
        </a:xfrm>
        <a:prstGeom prst="rect">
          <a:avLst/>
        </a:prstGeom>
        <a:noFill/>
        <a:ln w="9525" cmpd="sng">
          <a:noFill/>
        </a:ln>
      </xdr:spPr>
    </xdr:pic>
    <xdr:clientData/>
  </xdr:twoCellAnchor>
  <xdr:twoCellAnchor>
    <xdr:from>
      <xdr:col>3</xdr:col>
      <xdr:colOff>0</xdr:colOff>
      <xdr:row>1217</xdr:row>
      <xdr:rowOff>0</xdr:rowOff>
    </xdr:from>
    <xdr:to>
      <xdr:col>3</xdr:col>
      <xdr:colOff>66675</xdr:colOff>
      <xdr:row>1217</xdr:row>
      <xdr:rowOff>0</xdr:rowOff>
    </xdr:to>
    <xdr:pic>
      <xdr:nvPicPr>
        <xdr:cNvPr id="412" name="Picture 420"/>
        <xdr:cNvPicPr preferRelativeResize="1">
          <a:picLocks noChangeAspect="1"/>
        </xdr:cNvPicPr>
      </xdr:nvPicPr>
      <xdr:blipFill>
        <a:blip r:embed="rId3"/>
        <a:stretch>
          <a:fillRect/>
        </a:stretch>
      </xdr:blipFill>
      <xdr:spPr>
        <a:xfrm>
          <a:off x="3762375" y="533761950"/>
          <a:ext cx="66675" cy="0"/>
        </a:xfrm>
        <a:prstGeom prst="rect">
          <a:avLst/>
        </a:prstGeom>
        <a:noFill/>
        <a:ln w="9525" cmpd="sng">
          <a:noFill/>
        </a:ln>
      </xdr:spPr>
    </xdr:pic>
    <xdr:clientData/>
  </xdr:twoCellAnchor>
  <xdr:twoCellAnchor>
    <xdr:from>
      <xdr:col>3</xdr:col>
      <xdr:colOff>0</xdr:colOff>
      <xdr:row>1217</xdr:row>
      <xdr:rowOff>0</xdr:rowOff>
    </xdr:from>
    <xdr:to>
      <xdr:col>3</xdr:col>
      <xdr:colOff>66675</xdr:colOff>
      <xdr:row>1217</xdr:row>
      <xdr:rowOff>0</xdr:rowOff>
    </xdr:to>
    <xdr:pic>
      <xdr:nvPicPr>
        <xdr:cNvPr id="413" name="Picture 421"/>
        <xdr:cNvPicPr preferRelativeResize="1">
          <a:picLocks noChangeAspect="1"/>
        </xdr:cNvPicPr>
      </xdr:nvPicPr>
      <xdr:blipFill>
        <a:blip r:embed="rId3"/>
        <a:stretch>
          <a:fillRect/>
        </a:stretch>
      </xdr:blipFill>
      <xdr:spPr>
        <a:xfrm>
          <a:off x="3762375" y="533761950"/>
          <a:ext cx="66675" cy="0"/>
        </a:xfrm>
        <a:prstGeom prst="rect">
          <a:avLst/>
        </a:prstGeom>
        <a:noFill/>
        <a:ln w="9525" cmpd="sng">
          <a:noFill/>
        </a:ln>
      </xdr:spPr>
    </xdr:pic>
    <xdr:clientData/>
  </xdr:twoCellAnchor>
  <xdr:twoCellAnchor>
    <xdr:from>
      <xdr:col>3</xdr:col>
      <xdr:colOff>0</xdr:colOff>
      <xdr:row>1217</xdr:row>
      <xdr:rowOff>0</xdr:rowOff>
    </xdr:from>
    <xdr:to>
      <xdr:col>3</xdr:col>
      <xdr:colOff>66675</xdr:colOff>
      <xdr:row>1217</xdr:row>
      <xdr:rowOff>0</xdr:rowOff>
    </xdr:to>
    <xdr:pic>
      <xdr:nvPicPr>
        <xdr:cNvPr id="414" name="Picture 422"/>
        <xdr:cNvPicPr preferRelativeResize="1">
          <a:picLocks noChangeAspect="1"/>
        </xdr:cNvPicPr>
      </xdr:nvPicPr>
      <xdr:blipFill>
        <a:blip r:embed="rId3"/>
        <a:stretch>
          <a:fillRect/>
        </a:stretch>
      </xdr:blipFill>
      <xdr:spPr>
        <a:xfrm>
          <a:off x="3762375" y="533761950"/>
          <a:ext cx="66675" cy="0"/>
        </a:xfrm>
        <a:prstGeom prst="rect">
          <a:avLst/>
        </a:prstGeom>
        <a:noFill/>
        <a:ln w="9525" cmpd="sng">
          <a:noFill/>
        </a:ln>
      </xdr:spPr>
    </xdr:pic>
    <xdr:clientData/>
  </xdr:twoCellAnchor>
  <xdr:twoCellAnchor>
    <xdr:from>
      <xdr:col>3</xdr:col>
      <xdr:colOff>0</xdr:colOff>
      <xdr:row>1217</xdr:row>
      <xdr:rowOff>0</xdr:rowOff>
    </xdr:from>
    <xdr:to>
      <xdr:col>3</xdr:col>
      <xdr:colOff>66675</xdr:colOff>
      <xdr:row>1217</xdr:row>
      <xdr:rowOff>0</xdr:rowOff>
    </xdr:to>
    <xdr:pic>
      <xdr:nvPicPr>
        <xdr:cNvPr id="415" name="Picture 423"/>
        <xdr:cNvPicPr preferRelativeResize="1">
          <a:picLocks noChangeAspect="1"/>
        </xdr:cNvPicPr>
      </xdr:nvPicPr>
      <xdr:blipFill>
        <a:blip r:embed="rId3"/>
        <a:stretch>
          <a:fillRect/>
        </a:stretch>
      </xdr:blipFill>
      <xdr:spPr>
        <a:xfrm>
          <a:off x="3762375" y="533761950"/>
          <a:ext cx="66675" cy="0"/>
        </a:xfrm>
        <a:prstGeom prst="rect">
          <a:avLst/>
        </a:prstGeom>
        <a:noFill/>
        <a:ln w="9525" cmpd="sng">
          <a:noFill/>
        </a:ln>
      </xdr:spPr>
    </xdr:pic>
    <xdr:clientData/>
  </xdr:twoCellAnchor>
  <xdr:twoCellAnchor>
    <xdr:from>
      <xdr:col>1</xdr:col>
      <xdr:colOff>0</xdr:colOff>
      <xdr:row>1427</xdr:row>
      <xdr:rowOff>0</xdr:rowOff>
    </xdr:from>
    <xdr:to>
      <xdr:col>1</xdr:col>
      <xdr:colOff>114300</xdr:colOff>
      <xdr:row>1427</xdr:row>
      <xdr:rowOff>0</xdr:rowOff>
    </xdr:to>
    <xdr:pic>
      <xdr:nvPicPr>
        <xdr:cNvPr id="416" name="Picture 424"/>
        <xdr:cNvPicPr preferRelativeResize="1">
          <a:picLocks noChangeAspect="1"/>
        </xdr:cNvPicPr>
      </xdr:nvPicPr>
      <xdr:blipFill>
        <a:blip r:embed="rId1"/>
        <a:stretch>
          <a:fillRect/>
        </a:stretch>
      </xdr:blipFill>
      <xdr:spPr>
        <a:xfrm>
          <a:off x="400050" y="567766200"/>
          <a:ext cx="114300" cy="0"/>
        </a:xfrm>
        <a:prstGeom prst="rect">
          <a:avLst/>
        </a:prstGeom>
        <a:noFill/>
        <a:ln w="9525" cmpd="sng">
          <a:noFill/>
        </a:ln>
      </xdr:spPr>
    </xdr:pic>
    <xdr:clientData/>
  </xdr:twoCellAnchor>
  <xdr:twoCellAnchor>
    <xdr:from>
      <xdr:col>1</xdr:col>
      <xdr:colOff>0</xdr:colOff>
      <xdr:row>1427</xdr:row>
      <xdr:rowOff>0</xdr:rowOff>
    </xdr:from>
    <xdr:to>
      <xdr:col>1</xdr:col>
      <xdr:colOff>114300</xdr:colOff>
      <xdr:row>1427</xdr:row>
      <xdr:rowOff>0</xdr:rowOff>
    </xdr:to>
    <xdr:pic>
      <xdr:nvPicPr>
        <xdr:cNvPr id="417" name="Picture 425"/>
        <xdr:cNvPicPr preferRelativeResize="1">
          <a:picLocks noChangeAspect="1"/>
        </xdr:cNvPicPr>
      </xdr:nvPicPr>
      <xdr:blipFill>
        <a:blip r:embed="rId1"/>
        <a:stretch>
          <a:fillRect/>
        </a:stretch>
      </xdr:blipFill>
      <xdr:spPr>
        <a:xfrm>
          <a:off x="400050" y="567766200"/>
          <a:ext cx="114300"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18" name="Picture 426"/>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19" name="Picture 427"/>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20" name="Picture 428"/>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21" name="Picture 429"/>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22" name="Picture 430"/>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23" name="Picture 431"/>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24" name="Picture 432"/>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25" name="Picture 433"/>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26" name="Picture 434"/>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27" name="Picture 435"/>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28" name="Picture 436"/>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29" name="Picture 437"/>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30" name="Picture 438"/>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31" name="Picture 439"/>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32" name="Picture 440"/>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33" name="Picture 441"/>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34" name="Picture 442"/>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35" name="Picture 443"/>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36" name="Picture 444"/>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37" name="Picture 445"/>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438" name="Picture 446"/>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439" name="Picture 447"/>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40" name="Picture 448"/>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41" name="Picture 449"/>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42" name="Picture 450"/>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43" name="Picture 451"/>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44" name="Picture 452"/>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45" name="Picture 453"/>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46" name="Picture 454"/>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47" name="Picture 455"/>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48" name="Picture 456"/>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49" name="Picture 457"/>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50" name="Picture 458"/>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51" name="Picture 459"/>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52" name="Picture 460"/>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53" name="Picture 461"/>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54" name="Picture 462"/>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55" name="Picture 463"/>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56" name="Picture 464"/>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57" name="Picture 465"/>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58" name="Picture 466"/>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59" name="Picture 467"/>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60" name="Picture 468"/>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61" name="Picture 469"/>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62" name="Picture 470"/>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63" name="Picture 471"/>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64" name="Picture 472"/>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65" name="Picture 473"/>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66" name="Picture 474"/>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67" name="Picture 475"/>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68" name="Picture 476"/>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69" name="Picture 477"/>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114300</xdr:colOff>
      <xdr:row>1427</xdr:row>
      <xdr:rowOff>0</xdr:rowOff>
    </xdr:to>
    <xdr:pic>
      <xdr:nvPicPr>
        <xdr:cNvPr id="470" name="Picture 478"/>
        <xdr:cNvPicPr preferRelativeResize="1">
          <a:picLocks noChangeAspect="1"/>
        </xdr:cNvPicPr>
      </xdr:nvPicPr>
      <xdr:blipFill>
        <a:blip r:embed="rId1"/>
        <a:stretch>
          <a:fillRect/>
        </a:stretch>
      </xdr:blipFill>
      <xdr:spPr>
        <a:xfrm>
          <a:off x="400050" y="567766200"/>
          <a:ext cx="114300" cy="0"/>
        </a:xfrm>
        <a:prstGeom prst="rect">
          <a:avLst/>
        </a:prstGeom>
        <a:noFill/>
        <a:ln w="9525" cmpd="sng">
          <a:noFill/>
        </a:ln>
      </xdr:spPr>
    </xdr:pic>
    <xdr:clientData/>
  </xdr:twoCellAnchor>
  <xdr:twoCellAnchor>
    <xdr:from>
      <xdr:col>1</xdr:col>
      <xdr:colOff>0</xdr:colOff>
      <xdr:row>1427</xdr:row>
      <xdr:rowOff>0</xdr:rowOff>
    </xdr:from>
    <xdr:to>
      <xdr:col>1</xdr:col>
      <xdr:colOff>114300</xdr:colOff>
      <xdr:row>1427</xdr:row>
      <xdr:rowOff>0</xdr:rowOff>
    </xdr:to>
    <xdr:pic>
      <xdr:nvPicPr>
        <xdr:cNvPr id="471" name="Picture 479"/>
        <xdr:cNvPicPr preferRelativeResize="1">
          <a:picLocks noChangeAspect="1"/>
        </xdr:cNvPicPr>
      </xdr:nvPicPr>
      <xdr:blipFill>
        <a:blip r:embed="rId1"/>
        <a:stretch>
          <a:fillRect/>
        </a:stretch>
      </xdr:blipFill>
      <xdr:spPr>
        <a:xfrm>
          <a:off x="400050" y="567766200"/>
          <a:ext cx="114300" cy="0"/>
        </a:xfrm>
        <a:prstGeom prst="rect">
          <a:avLst/>
        </a:prstGeom>
        <a:noFill/>
        <a:ln w="9525" cmpd="sng">
          <a:noFill/>
        </a:ln>
      </xdr:spPr>
    </xdr:pic>
    <xdr:clientData/>
  </xdr:twoCellAnchor>
  <xdr:twoCellAnchor>
    <xdr:from>
      <xdr:col>1</xdr:col>
      <xdr:colOff>0</xdr:colOff>
      <xdr:row>1427</xdr:row>
      <xdr:rowOff>0</xdr:rowOff>
    </xdr:from>
    <xdr:to>
      <xdr:col>1</xdr:col>
      <xdr:colOff>114300</xdr:colOff>
      <xdr:row>1427</xdr:row>
      <xdr:rowOff>0</xdr:rowOff>
    </xdr:to>
    <xdr:pic>
      <xdr:nvPicPr>
        <xdr:cNvPr id="472" name="Picture 480"/>
        <xdr:cNvPicPr preferRelativeResize="1">
          <a:picLocks noChangeAspect="1"/>
        </xdr:cNvPicPr>
      </xdr:nvPicPr>
      <xdr:blipFill>
        <a:blip r:embed="rId1"/>
        <a:stretch>
          <a:fillRect/>
        </a:stretch>
      </xdr:blipFill>
      <xdr:spPr>
        <a:xfrm>
          <a:off x="400050" y="567766200"/>
          <a:ext cx="114300" cy="0"/>
        </a:xfrm>
        <a:prstGeom prst="rect">
          <a:avLst/>
        </a:prstGeom>
        <a:noFill/>
        <a:ln w="9525" cmpd="sng">
          <a:noFill/>
        </a:ln>
      </xdr:spPr>
    </xdr:pic>
    <xdr:clientData/>
  </xdr:twoCellAnchor>
  <xdr:twoCellAnchor>
    <xdr:from>
      <xdr:col>1</xdr:col>
      <xdr:colOff>0</xdr:colOff>
      <xdr:row>1427</xdr:row>
      <xdr:rowOff>0</xdr:rowOff>
    </xdr:from>
    <xdr:to>
      <xdr:col>1</xdr:col>
      <xdr:colOff>114300</xdr:colOff>
      <xdr:row>1427</xdr:row>
      <xdr:rowOff>0</xdr:rowOff>
    </xdr:to>
    <xdr:pic>
      <xdr:nvPicPr>
        <xdr:cNvPr id="473" name="Picture 481"/>
        <xdr:cNvPicPr preferRelativeResize="1">
          <a:picLocks noChangeAspect="1"/>
        </xdr:cNvPicPr>
      </xdr:nvPicPr>
      <xdr:blipFill>
        <a:blip r:embed="rId1"/>
        <a:stretch>
          <a:fillRect/>
        </a:stretch>
      </xdr:blipFill>
      <xdr:spPr>
        <a:xfrm>
          <a:off x="400050" y="567766200"/>
          <a:ext cx="114300" cy="0"/>
        </a:xfrm>
        <a:prstGeom prst="rect">
          <a:avLst/>
        </a:prstGeom>
        <a:noFill/>
        <a:ln w="9525" cmpd="sng">
          <a:noFill/>
        </a:ln>
      </xdr:spPr>
    </xdr:pic>
    <xdr:clientData/>
  </xdr:twoCellAnchor>
  <xdr:twoCellAnchor>
    <xdr:from>
      <xdr:col>1</xdr:col>
      <xdr:colOff>0</xdr:colOff>
      <xdr:row>1427</xdr:row>
      <xdr:rowOff>0</xdr:rowOff>
    </xdr:from>
    <xdr:to>
      <xdr:col>1</xdr:col>
      <xdr:colOff>114300</xdr:colOff>
      <xdr:row>1427</xdr:row>
      <xdr:rowOff>0</xdr:rowOff>
    </xdr:to>
    <xdr:pic>
      <xdr:nvPicPr>
        <xdr:cNvPr id="474" name="Picture 482"/>
        <xdr:cNvPicPr preferRelativeResize="1">
          <a:picLocks noChangeAspect="1"/>
        </xdr:cNvPicPr>
      </xdr:nvPicPr>
      <xdr:blipFill>
        <a:blip r:embed="rId1"/>
        <a:stretch>
          <a:fillRect/>
        </a:stretch>
      </xdr:blipFill>
      <xdr:spPr>
        <a:xfrm>
          <a:off x="400050" y="567766200"/>
          <a:ext cx="114300" cy="0"/>
        </a:xfrm>
        <a:prstGeom prst="rect">
          <a:avLst/>
        </a:prstGeom>
        <a:noFill/>
        <a:ln w="9525" cmpd="sng">
          <a:noFill/>
        </a:ln>
      </xdr:spPr>
    </xdr:pic>
    <xdr:clientData/>
  </xdr:twoCellAnchor>
  <xdr:twoCellAnchor>
    <xdr:from>
      <xdr:col>1</xdr:col>
      <xdr:colOff>0</xdr:colOff>
      <xdr:row>1427</xdr:row>
      <xdr:rowOff>0</xdr:rowOff>
    </xdr:from>
    <xdr:to>
      <xdr:col>1</xdr:col>
      <xdr:colOff>114300</xdr:colOff>
      <xdr:row>1427</xdr:row>
      <xdr:rowOff>0</xdr:rowOff>
    </xdr:to>
    <xdr:pic>
      <xdr:nvPicPr>
        <xdr:cNvPr id="475" name="Picture 483"/>
        <xdr:cNvPicPr preferRelativeResize="1">
          <a:picLocks noChangeAspect="1"/>
        </xdr:cNvPicPr>
      </xdr:nvPicPr>
      <xdr:blipFill>
        <a:blip r:embed="rId1"/>
        <a:stretch>
          <a:fillRect/>
        </a:stretch>
      </xdr:blipFill>
      <xdr:spPr>
        <a:xfrm>
          <a:off x="400050" y="567766200"/>
          <a:ext cx="114300"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76" name="Picture 484"/>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77" name="Picture 485"/>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78" name="Picture 486"/>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79" name="Picture 487"/>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80" name="Picture 488"/>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81" name="Picture 489"/>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82" name="Picture 490"/>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83" name="Picture 491"/>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84" name="Picture 492"/>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85" name="Picture 493"/>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86" name="Picture 494"/>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87" name="Picture 495"/>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88" name="Picture 496"/>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89" name="Picture 497"/>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90" name="Picture 498"/>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91" name="Picture 499"/>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92" name="Picture 500"/>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93" name="Picture 501"/>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94" name="Picture 502"/>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95" name="Picture 503"/>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96" name="Picture 504"/>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97" name="Picture 505"/>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98" name="Picture 506"/>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499" name="Picture 507"/>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00" name="Picture 508"/>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01" name="Picture 509"/>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02" name="Picture 510"/>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03" name="Picture 511"/>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04" name="Picture 512"/>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05" name="Picture 513"/>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06" name="Picture 514"/>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507" name="Picture 515"/>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508" name="Picture 516"/>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509" name="Picture 517"/>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510" name="Picture 518"/>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511" name="Picture 519"/>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512" name="Picture 520"/>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513" name="Picture 521"/>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514" name="Picture 522"/>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515" name="Picture 523"/>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516" name="Picture 524"/>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17" name="Picture 525"/>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18" name="Picture 526"/>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1543050</xdr:colOff>
      <xdr:row>1427</xdr:row>
      <xdr:rowOff>0</xdr:rowOff>
    </xdr:from>
    <xdr:to>
      <xdr:col>1</xdr:col>
      <xdr:colOff>1666875</xdr:colOff>
      <xdr:row>1427</xdr:row>
      <xdr:rowOff>0</xdr:rowOff>
    </xdr:to>
    <xdr:pic>
      <xdr:nvPicPr>
        <xdr:cNvPr id="519" name="Picture 527"/>
        <xdr:cNvPicPr preferRelativeResize="1">
          <a:picLocks noChangeAspect="1"/>
        </xdr:cNvPicPr>
      </xdr:nvPicPr>
      <xdr:blipFill>
        <a:blip r:embed="rId2"/>
        <a:stretch>
          <a:fillRect/>
        </a:stretch>
      </xdr:blipFill>
      <xdr:spPr>
        <a:xfrm>
          <a:off x="194310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20" name="Picture 528"/>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21" name="Picture 529"/>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2324100</xdr:colOff>
      <xdr:row>1427</xdr:row>
      <xdr:rowOff>0</xdr:rowOff>
    </xdr:from>
    <xdr:to>
      <xdr:col>1</xdr:col>
      <xdr:colOff>2447925</xdr:colOff>
      <xdr:row>1427</xdr:row>
      <xdr:rowOff>0</xdr:rowOff>
    </xdr:to>
    <xdr:pic>
      <xdr:nvPicPr>
        <xdr:cNvPr id="522" name="Picture 530"/>
        <xdr:cNvPicPr preferRelativeResize="1">
          <a:picLocks noChangeAspect="1"/>
        </xdr:cNvPicPr>
      </xdr:nvPicPr>
      <xdr:blipFill>
        <a:blip r:embed="rId2"/>
        <a:stretch>
          <a:fillRect/>
        </a:stretch>
      </xdr:blipFill>
      <xdr:spPr>
        <a:xfrm>
          <a:off x="27241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23" name="Picture 531"/>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2409825</xdr:colOff>
      <xdr:row>1427</xdr:row>
      <xdr:rowOff>0</xdr:rowOff>
    </xdr:from>
    <xdr:to>
      <xdr:col>1</xdr:col>
      <xdr:colOff>2533650</xdr:colOff>
      <xdr:row>1427</xdr:row>
      <xdr:rowOff>0</xdr:rowOff>
    </xdr:to>
    <xdr:pic>
      <xdr:nvPicPr>
        <xdr:cNvPr id="524" name="Picture 532"/>
        <xdr:cNvPicPr preferRelativeResize="1">
          <a:picLocks noChangeAspect="1"/>
        </xdr:cNvPicPr>
      </xdr:nvPicPr>
      <xdr:blipFill>
        <a:blip r:embed="rId2"/>
        <a:stretch>
          <a:fillRect/>
        </a:stretch>
      </xdr:blipFill>
      <xdr:spPr>
        <a:xfrm>
          <a:off x="2809875"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25" name="Picture 533"/>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26" name="Picture 534"/>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27" name="Picture 535"/>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1228725</xdr:colOff>
      <xdr:row>1427</xdr:row>
      <xdr:rowOff>0</xdr:rowOff>
    </xdr:from>
    <xdr:to>
      <xdr:col>1</xdr:col>
      <xdr:colOff>1352550</xdr:colOff>
      <xdr:row>1427</xdr:row>
      <xdr:rowOff>0</xdr:rowOff>
    </xdr:to>
    <xdr:pic>
      <xdr:nvPicPr>
        <xdr:cNvPr id="528" name="Picture 536"/>
        <xdr:cNvPicPr preferRelativeResize="1">
          <a:picLocks noChangeAspect="1"/>
        </xdr:cNvPicPr>
      </xdr:nvPicPr>
      <xdr:blipFill>
        <a:blip r:embed="rId2"/>
        <a:stretch>
          <a:fillRect/>
        </a:stretch>
      </xdr:blipFill>
      <xdr:spPr>
        <a:xfrm>
          <a:off x="1628775"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29" name="Picture 537"/>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30" name="Picture 538"/>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31" name="Picture 539"/>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32" name="Picture 540"/>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33" name="Picture 541"/>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34" name="Picture 542"/>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35" name="Picture 543"/>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36" name="Picture 544"/>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37" name="Picture 545"/>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38" name="Picture 546"/>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39" name="Picture 547"/>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40" name="Picture 548"/>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41" name="Picture 549"/>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42" name="Picture 550"/>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43" name="Picture 551"/>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44" name="Picture 552"/>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45" name="Picture 553"/>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46" name="Picture 554"/>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47" name="Picture 555"/>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48" name="Picture 556"/>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49" name="Picture 557"/>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50" name="Picture 558"/>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51" name="Picture 559"/>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52" name="Picture 560"/>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53" name="Picture 561"/>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54" name="Picture 562"/>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55" name="Picture 563"/>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56" name="Picture 564"/>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57" name="Picture 565"/>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58" name="Picture 566"/>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59" name="Picture 567"/>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60" name="Picture 568"/>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61" name="Picture 569"/>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62" name="Picture 570"/>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63" name="Picture 571"/>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64" name="Picture 572"/>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65" name="Picture 573"/>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66" name="Picture 574"/>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67" name="Picture 575"/>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68" name="Picture 576"/>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69" name="Picture 577"/>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70" name="Picture 578"/>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71" name="Picture 579"/>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72" name="Picture 580"/>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73" name="Picture 581"/>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74" name="Picture 582"/>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75" name="Picture 583"/>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76" name="Picture 584"/>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77" name="Picture 585"/>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578" name="Picture 586"/>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579" name="Picture 587"/>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580" name="Picture 588"/>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581" name="Picture 589"/>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582" name="Picture 590"/>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583" name="Picture 591"/>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584" name="Picture 592"/>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585" name="Picture 593"/>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586" name="Picture 594"/>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587" name="Picture 595"/>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588" name="Picture 596"/>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589" name="Picture 597"/>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590" name="Picture 598"/>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591" name="Picture 599"/>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592" name="Picture 600"/>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593" name="Picture 601"/>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594" name="Picture 602"/>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595" name="Picture 603"/>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596" name="Picture 604"/>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597" name="Picture 605"/>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598" name="Picture 606"/>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599" name="Picture 607"/>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600" name="Picture 608"/>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601" name="Picture 609"/>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602" name="Picture 610"/>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603" name="Picture 611"/>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604" name="Picture 612"/>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605" name="Picture 613"/>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606" name="Picture 614"/>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607" name="Picture 615"/>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608" name="Picture 616"/>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2324100</xdr:colOff>
      <xdr:row>1427</xdr:row>
      <xdr:rowOff>0</xdr:rowOff>
    </xdr:from>
    <xdr:to>
      <xdr:col>1</xdr:col>
      <xdr:colOff>2447925</xdr:colOff>
      <xdr:row>1427</xdr:row>
      <xdr:rowOff>0</xdr:rowOff>
    </xdr:to>
    <xdr:pic>
      <xdr:nvPicPr>
        <xdr:cNvPr id="609" name="Picture 617"/>
        <xdr:cNvPicPr preferRelativeResize="1">
          <a:picLocks noChangeAspect="1"/>
        </xdr:cNvPicPr>
      </xdr:nvPicPr>
      <xdr:blipFill>
        <a:blip r:embed="rId2"/>
        <a:stretch>
          <a:fillRect/>
        </a:stretch>
      </xdr:blipFill>
      <xdr:spPr>
        <a:xfrm>
          <a:off x="2724150" y="567766200"/>
          <a:ext cx="123825"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610" name="Picture 618"/>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611" name="Picture 619"/>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612" name="Picture 620"/>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613" name="Picture 621"/>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614" name="Picture 622"/>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615" name="Picture 623"/>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616" name="Picture 624"/>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617" name="Picture 625"/>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618" name="Picture 626"/>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619" name="Picture 627"/>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620" name="Picture 628"/>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621" name="Picture 629"/>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622" name="Picture 630"/>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623" name="Picture 631"/>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624" name="Picture 632"/>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625" name="Picture 633"/>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626" name="Picture 634"/>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627" name="Picture 635"/>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1427</xdr:row>
      <xdr:rowOff>0</xdr:rowOff>
    </xdr:from>
    <xdr:to>
      <xdr:col>1</xdr:col>
      <xdr:colOff>123825</xdr:colOff>
      <xdr:row>1427</xdr:row>
      <xdr:rowOff>0</xdr:rowOff>
    </xdr:to>
    <xdr:pic>
      <xdr:nvPicPr>
        <xdr:cNvPr id="628" name="Picture 636"/>
        <xdr:cNvPicPr preferRelativeResize="1">
          <a:picLocks noChangeAspect="1"/>
        </xdr:cNvPicPr>
      </xdr:nvPicPr>
      <xdr:blipFill>
        <a:blip r:embed="rId2"/>
        <a:stretch>
          <a:fillRect/>
        </a:stretch>
      </xdr:blipFill>
      <xdr:spPr>
        <a:xfrm>
          <a:off x="400050" y="567766200"/>
          <a:ext cx="123825"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629" name="Picture 637"/>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1</xdr:col>
      <xdr:colOff>0</xdr:colOff>
      <xdr:row>1426</xdr:row>
      <xdr:rowOff>0</xdr:rowOff>
    </xdr:from>
    <xdr:to>
      <xdr:col>1</xdr:col>
      <xdr:colOff>114300</xdr:colOff>
      <xdr:row>1426</xdr:row>
      <xdr:rowOff>0</xdr:rowOff>
    </xdr:to>
    <xdr:pic>
      <xdr:nvPicPr>
        <xdr:cNvPr id="630" name="Picture 638"/>
        <xdr:cNvPicPr preferRelativeResize="1">
          <a:picLocks noChangeAspect="1"/>
        </xdr:cNvPicPr>
      </xdr:nvPicPr>
      <xdr:blipFill>
        <a:blip r:embed="rId1"/>
        <a:stretch>
          <a:fillRect/>
        </a:stretch>
      </xdr:blipFill>
      <xdr:spPr>
        <a:xfrm>
          <a:off x="400050" y="567604275"/>
          <a:ext cx="114300" cy="0"/>
        </a:xfrm>
        <a:prstGeom prst="rect">
          <a:avLst/>
        </a:prstGeom>
        <a:noFill/>
        <a:ln w="9525" cmpd="sng">
          <a:noFill/>
        </a:ln>
      </xdr:spPr>
    </xdr:pic>
    <xdr:clientData/>
  </xdr:twoCellAnchor>
  <xdr:twoCellAnchor>
    <xdr:from>
      <xdr:col>2</xdr:col>
      <xdr:colOff>0</xdr:colOff>
      <xdr:row>1379</xdr:row>
      <xdr:rowOff>0</xdr:rowOff>
    </xdr:from>
    <xdr:to>
      <xdr:col>2</xdr:col>
      <xdr:colOff>66675</xdr:colOff>
      <xdr:row>1379</xdr:row>
      <xdr:rowOff>0</xdr:rowOff>
    </xdr:to>
    <xdr:pic>
      <xdr:nvPicPr>
        <xdr:cNvPr id="631" name="Picture 639"/>
        <xdr:cNvPicPr preferRelativeResize="1">
          <a:picLocks noChangeAspect="1"/>
        </xdr:cNvPicPr>
      </xdr:nvPicPr>
      <xdr:blipFill>
        <a:blip r:embed="rId3"/>
        <a:stretch>
          <a:fillRect/>
        </a:stretch>
      </xdr:blipFill>
      <xdr:spPr>
        <a:xfrm>
          <a:off x="3419475" y="559993800"/>
          <a:ext cx="66675" cy="0"/>
        </a:xfrm>
        <a:prstGeom prst="rect">
          <a:avLst/>
        </a:prstGeom>
        <a:noFill/>
        <a:ln w="9525" cmpd="sng">
          <a:noFill/>
        </a:ln>
      </xdr:spPr>
    </xdr:pic>
    <xdr:clientData/>
  </xdr:twoCellAnchor>
  <xdr:twoCellAnchor>
    <xdr:from>
      <xdr:col>2</xdr:col>
      <xdr:colOff>0</xdr:colOff>
      <xdr:row>1379</xdr:row>
      <xdr:rowOff>0</xdr:rowOff>
    </xdr:from>
    <xdr:to>
      <xdr:col>2</xdr:col>
      <xdr:colOff>66675</xdr:colOff>
      <xdr:row>1379</xdr:row>
      <xdr:rowOff>0</xdr:rowOff>
    </xdr:to>
    <xdr:pic>
      <xdr:nvPicPr>
        <xdr:cNvPr id="632" name="Picture 640"/>
        <xdr:cNvPicPr preferRelativeResize="1">
          <a:picLocks noChangeAspect="1"/>
        </xdr:cNvPicPr>
      </xdr:nvPicPr>
      <xdr:blipFill>
        <a:blip r:embed="rId3"/>
        <a:stretch>
          <a:fillRect/>
        </a:stretch>
      </xdr:blipFill>
      <xdr:spPr>
        <a:xfrm>
          <a:off x="3419475" y="559993800"/>
          <a:ext cx="66675" cy="0"/>
        </a:xfrm>
        <a:prstGeom prst="rect">
          <a:avLst/>
        </a:prstGeom>
        <a:noFill/>
        <a:ln w="9525" cmpd="sng">
          <a:noFill/>
        </a:ln>
      </xdr:spPr>
    </xdr:pic>
    <xdr:clientData/>
  </xdr:twoCellAnchor>
  <xdr:twoCellAnchor>
    <xdr:from>
      <xdr:col>2</xdr:col>
      <xdr:colOff>0</xdr:colOff>
      <xdr:row>1379</xdr:row>
      <xdr:rowOff>0</xdr:rowOff>
    </xdr:from>
    <xdr:to>
      <xdr:col>2</xdr:col>
      <xdr:colOff>66675</xdr:colOff>
      <xdr:row>1379</xdr:row>
      <xdr:rowOff>0</xdr:rowOff>
    </xdr:to>
    <xdr:pic>
      <xdr:nvPicPr>
        <xdr:cNvPr id="633" name="Picture 641"/>
        <xdr:cNvPicPr preferRelativeResize="1">
          <a:picLocks noChangeAspect="1"/>
        </xdr:cNvPicPr>
      </xdr:nvPicPr>
      <xdr:blipFill>
        <a:blip r:embed="rId3"/>
        <a:stretch>
          <a:fillRect/>
        </a:stretch>
      </xdr:blipFill>
      <xdr:spPr>
        <a:xfrm>
          <a:off x="3419475" y="559993800"/>
          <a:ext cx="66675" cy="0"/>
        </a:xfrm>
        <a:prstGeom prst="rect">
          <a:avLst/>
        </a:prstGeom>
        <a:noFill/>
        <a:ln w="9525" cmpd="sng">
          <a:noFill/>
        </a:ln>
      </xdr:spPr>
    </xdr:pic>
    <xdr:clientData/>
  </xdr:twoCellAnchor>
  <xdr:twoCellAnchor>
    <xdr:from>
      <xdr:col>1</xdr:col>
      <xdr:colOff>0</xdr:colOff>
      <xdr:row>1411</xdr:row>
      <xdr:rowOff>0</xdr:rowOff>
    </xdr:from>
    <xdr:to>
      <xdr:col>1</xdr:col>
      <xdr:colOff>114300</xdr:colOff>
      <xdr:row>1411</xdr:row>
      <xdr:rowOff>0</xdr:rowOff>
    </xdr:to>
    <xdr:pic>
      <xdr:nvPicPr>
        <xdr:cNvPr id="634" name="Picture 642"/>
        <xdr:cNvPicPr preferRelativeResize="1">
          <a:picLocks noChangeAspect="1"/>
        </xdr:cNvPicPr>
      </xdr:nvPicPr>
      <xdr:blipFill>
        <a:blip r:embed="rId1"/>
        <a:stretch>
          <a:fillRect/>
        </a:stretch>
      </xdr:blipFill>
      <xdr:spPr>
        <a:xfrm>
          <a:off x="400050" y="565175400"/>
          <a:ext cx="114300" cy="0"/>
        </a:xfrm>
        <a:prstGeom prst="rect">
          <a:avLst/>
        </a:prstGeom>
        <a:noFill/>
        <a:ln w="9525" cmpd="sng">
          <a:noFill/>
        </a:ln>
      </xdr:spPr>
    </xdr:pic>
    <xdr:clientData/>
  </xdr:twoCellAnchor>
  <xdr:twoCellAnchor>
    <xdr:from>
      <xdr:col>1</xdr:col>
      <xdr:colOff>0</xdr:colOff>
      <xdr:row>1423</xdr:row>
      <xdr:rowOff>0</xdr:rowOff>
    </xdr:from>
    <xdr:to>
      <xdr:col>1</xdr:col>
      <xdr:colOff>114300</xdr:colOff>
      <xdr:row>1423</xdr:row>
      <xdr:rowOff>0</xdr:rowOff>
    </xdr:to>
    <xdr:pic>
      <xdr:nvPicPr>
        <xdr:cNvPr id="635" name="Picture 643"/>
        <xdr:cNvPicPr preferRelativeResize="1">
          <a:picLocks noChangeAspect="1"/>
        </xdr:cNvPicPr>
      </xdr:nvPicPr>
      <xdr:blipFill>
        <a:blip r:embed="rId1"/>
        <a:stretch>
          <a:fillRect/>
        </a:stretch>
      </xdr:blipFill>
      <xdr:spPr>
        <a:xfrm>
          <a:off x="400050" y="567118500"/>
          <a:ext cx="114300" cy="0"/>
        </a:xfrm>
        <a:prstGeom prst="rect">
          <a:avLst/>
        </a:prstGeom>
        <a:noFill/>
        <a:ln w="9525" cmpd="sng">
          <a:noFill/>
        </a:ln>
      </xdr:spPr>
    </xdr:pic>
    <xdr:clientData/>
  </xdr:twoCellAnchor>
  <xdr:twoCellAnchor>
    <xdr:from>
      <xdr:col>1</xdr:col>
      <xdr:colOff>0</xdr:colOff>
      <xdr:row>1423</xdr:row>
      <xdr:rowOff>0</xdr:rowOff>
    </xdr:from>
    <xdr:to>
      <xdr:col>1</xdr:col>
      <xdr:colOff>114300</xdr:colOff>
      <xdr:row>1423</xdr:row>
      <xdr:rowOff>0</xdr:rowOff>
    </xdr:to>
    <xdr:pic>
      <xdr:nvPicPr>
        <xdr:cNvPr id="636" name="Picture 644"/>
        <xdr:cNvPicPr preferRelativeResize="1">
          <a:picLocks noChangeAspect="1"/>
        </xdr:cNvPicPr>
      </xdr:nvPicPr>
      <xdr:blipFill>
        <a:blip r:embed="rId1"/>
        <a:stretch>
          <a:fillRect/>
        </a:stretch>
      </xdr:blipFill>
      <xdr:spPr>
        <a:xfrm>
          <a:off x="400050" y="567118500"/>
          <a:ext cx="114300" cy="0"/>
        </a:xfrm>
        <a:prstGeom prst="rect">
          <a:avLst/>
        </a:prstGeom>
        <a:noFill/>
        <a:ln w="9525" cmpd="sng">
          <a:noFill/>
        </a:ln>
      </xdr:spPr>
    </xdr:pic>
    <xdr:clientData/>
  </xdr:twoCellAnchor>
  <xdr:twoCellAnchor>
    <xdr:from>
      <xdr:col>1</xdr:col>
      <xdr:colOff>0</xdr:colOff>
      <xdr:row>1423</xdr:row>
      <xdr:rowOff>0</xdr:rowOff>
    </xdr:from>
    <xdr:to>
      <xdr:col>1</xdr:col>
      <xdr:colOff>114300</xdr:colOff>
      <xdr:row>1423</xdr:row>
      <xdr:rowOff>0</xdr:rowOff>
    </xdr:to>
    <xdr:pic>
      <xdr:nvPicPr>
        <xdr:cNvPr id="637" name="Picture 645"/>
        <xdr:cNvPicPr preferRelativeResize="1">
          <a:picLocks noChangeAspect="1"/>
        </xdr:cNvPicPr>
      </xdr:nvPicPr>
      <xdr:blipFill>
        <a:blip r:embed="rId1"/>
        <a:stretch>
          <a:fillRect/>
        </a:stretch>
      </xdr:blipFill>
      <xdr:spPr>
        <a:xfrm>
          <a:off x="400050" y="567118500"/>
          <a:ext cx="114300" cy="0"/>
        </a:xfrm>
        <a:prstGeom prst="rect">
          <a:avLst/>
        </a:prstGeom>
        <a:noFill/>
        <a:ln w="9525" cmpd="sng">
          <a:noFill/>
        </a:ln>
      </xdr:spPr>
    </xdr:pic>
    <xdr:clientData/>
  </xdr:twoCellAnchor>
  <xdr:twoCellAnchor>
    <xdr:from>
      <xdr:col>1</xdr:col>
      <xdr:colOff>0</xdr:colOff>
      <xdr:row>1423</xdr:row>
      <xdr:rowOff>0</xdr:rowOff>
    </xdr:from>
    <xdr:to>
      <xdr:col>1</xdr:col>
      <xdr:colOff>114300</xdr:colOff>
      <xdr:row>1423</xdr:row>
      <xdr:rowOff>0</xdr:rowOff>
    </xdr:to>
    <xdr:pic>
      <xdr:nvPicPr>
        <xdr:cNvPr id="638" name="Picture 646"/>
        <xdr:cNvPicPr preferRelativeResize="1">
          <a:picLocks noChangeAspect="1"/>
        </xdr:cNvPicPr>
      </xdr:nvPicPr>
      <xdr:blipFill>
        <a:blip r:embed="rId1"/>
        <a:stretch>
          <a:fillRect/>
        </a:stretch>
      </xdr:blipFill>
      <xdr:spPr>
        <a:xfrm>
          <a:off x="400050" y="567118500"/>
          <a:ext cx="114300" cy="0"/>
        </a:xfrm>
        <a:prstGeom prst="rect">
          <a:avLst/>
        </a:prstGeom>
        <a:noFill/>
        <a:ln w="9525" cmpd="sng">
          <a:noFill/>
        </a:ln>
      </xdr:spPr>
    </xdr:pic>
    <xdr:clientData/>
  </xdr:twoCellAnchor>
  <xdr:twoCellAnchor>
    <xdr:from>
      <xdr:col>1</xdr:col>
      <xdr:colOff>0</xdr:colOff>
      <xdr:row>1423</xdr:row>
      <xdr:rowOff>0</xdr:rowOff>
    </xdr:from>
    <xdr:to>
      <xdr:col>1</xdr:col>
      <xdr:colOff>114300</xdr:colOff>
      <xdr:row>1423</xdr:row>
      <xdr:rowOff>0</xdr:rowOff>
    </xdr:to>
    <xdr:pic>
      <xdr:nvPicPr>
        <xdr:cNvPr id="639" name="Picture 647"/>
        <xdr:cNvPicPr preferRelativeResize="1">
          <a:picLocks noChangeAspect="1"/>
        </xdr:cNvPicPr>
      </xdr:nvPicPr>
      <xdr:blipFill>
        <a:blip r:embed="rId1"/>
        <a:stretch>
          <a:fillRect/>
        </a:stretch>
      </xdr:blipFill>
      <xdr:spPr>
        <a:xfrm>
          <a:off x="400050" y="567118500"/>
          <a:ext cx="114300" cy="0"/>
        </a:xfrm>
        <a:prstGeom prst="rect">
          <a:avLst/>
        </a:prstGeom>
        <a:noFill/>
        <a:ln w="9525" cmpd="sng">
          <a:noFill/>
        </a:ln>
      </xdr:spPr>
    </xdr:pic>
    <xdr:clientData/>
  </xdr:twoCellAnchor>
  <xdr:twoCellAnchor>
    <xdr:from>
      <xdr:col>1</xdr:col>
      <xdr:colOff>0</xdr:colOff>
      <xdr:row>1423</xdr:row>
      <xdr:rowOff>0</xdr:rowOff>
    </xdr:from>
    <xdr:to>
      <xdr:col>1</xdr:col>
      <xdr:colOff>114300</xdr:colOff>
      <xdr:row>1423</xdr:row>
      <xdr:rowOff>0</xdr:rowOff>
    </xdr:to>
    <xdr:pic>
      <xdr:nvPicPr>
        <xdr:cNvPr id="640" name="Picture 648"/>
        <xdr:cNvPicPr preferRelativeResize="1">
          <a:picLocks noChangeAspect="1"/>
        </xdr:cNvPicPr>
      </xdr:nvPicPr>
      <xdr:blipFill>
        <a:blip r:embed="rId1"/>
        <a:stretch>
          <a:fillRect/>
        </a:stretch>
      </xdr:blipFill>
      <xdr:spPr>
        <a:xfrm>
          <a:off x="400050" y="567118500"/>
          <a:ext cx="114300" cy="0"/>
        </a:xfrm>
        <a:prstGeom prst="rect">
          <a:avLst/>
        </a:prstGeom>
        <a:noFill/>
        <a:ln w="9525" cmpd="sng">
          <a:noFill/>
        </a:ln>
      </xdr:spPr>
    </xdr:pic>
    <xdr:clientData/>
  </xdr:twoCellAnchor>
  <xdr:twoCellAnchor>
    <xdr:from>
      <xdr:col>1</xdr:col>
      <xdr:colOff>0</xdr:colOff>
      <xdr:row>1393</xdr:row>
      <xdr:rowOff>0</xdr:rowOff>
    </xdr:from>
    <xdr:to>
      <xdr:col>1</xdr:col>
      <xdr:colOff>123825</xdr:colOff>
      <xdr:row>1393</xdr:row>
      <xdr:rowOff>0</xdr:rowOff>
    </xdr:to>
    <xdr:pic>
      <xdr:nvPicPr>
        <xdr:cNvPr id="641" name="Picture 649"/>
        <xdr:cNvPicPr preferRelativeResize="1">
          <a:picLocks noChangeAspect="1"/>
        </xdr:cNvPicPr>
      </xdr:nvPicPr>
      <xdr:blipFill>
        <a:blip r:embed="rId2"/>
        <a:stretch>
          <a:fillRect/>
        </a:stretch>
      </xdr:blipFill>
      <xdr:spPr>
        <a:xfrm>
          <a:off x="400050" y="562260750"/>
          <a:ext cx="123825" cy="0"/>
        </a:xfrm>
        <a:prstGeom prst="rect">
          <a:avLst/>
        </a:prstGeom>
        <a:noFill/>
        <a:ln w="9525" cmpd="sng">
          <a:noFill/>
        </a:ln>
      </xdr:spPr>
    </xdr:pic>
    <xdr:clientData/>
  </xdr:twoCellAnchor>
  <xdr:twoCellAnchor>
    <xdr:from>
      <xdr:col>1</xdr:col>
      <xdr:colOff>0</xdr:colOff>
      <xdr:row>1393</xdr:row>
      <xdr:rowOff>0</xdr:rowOff>
    </xdr:from>
    <xdr:to>
      <xdr:col>1</xdr:col>
      <xdr:colOff>123825</xdr:colOff>
      <xdr:row>1393</xdr:row>
      <xdr:rowOff>0</xdr:rowOff>
    </xdr:to>
    <xdr:pic>
      <xdr:nvPicPr>
        <xdr:cNvPr id="642" name="Picture 650"/>
        <xdr:cNvPicPr preferRelativeResize="1">
          <a:picLocks noChangeAspect="1"/>
        </xdr:cNvPicPr>
      </xdr:nvPicPr>
      <xdr:blipFill>
        <a:blip r:embed="rId2"/>
        <a:stretch>
          <a:fillRect/>
        </a:stretch>
      </xdr:blipFill>
      <xdr:spPr>
        <a:xfrm>
          <a:off x="400050" y="562260750"/>
          <a:ext cx="123825" cy="0"/>
        </a:xfrm>
        <a:prstGeom prst="rect">
          <a:avLst/>
        </a:prstGeom>
        <a:noFill/>
        <a:ln w="9525" cmpd="sng">
          <a:noFill/>
        </a:ln>
      </xdr:spPr>
    </xdr:pic>
    <xdr:clientData/>
  </xdr:twoCellAnchor>
  <xdr:twoCellAnchor>
    <xdr:from>
      <xdr:col>2</xdr:col>
      <xdr:colOff>0</xdr:colOff>
      <xdr:row>1379</xdr:row>
      <xdr:rowOff>0</xdr:rowOff>
    </xdr:from>
    <xdr:to>
      <xdr:col>2</xdr:col>
      <xdr:colOff>66675</xdr:colOff>
      <xdr:row>1379</xdr:row>
      <xdr:rowOff>0</xdr:rowOff>
    </xdr:to>
    <xdr:pic>
      <xdr:nvPicPr>
        <xdr:cNvPr id="643" name="Picture 651"/>
        <xdr:cNvPicPr preferRelativeResize="1">
          <a:picLocks noChangeAspect="1"/>
        </xdr:cNvPicPr>
      </xdr:nvPicPr>
      <xdr:blipFill>
        <a:blip r:embed="rId3"/>
        <a:stretch>
          <a:fillRect/>
        </a:stretch>
      </xdr:blipFill>
      <xdr:spPr>
        <a:xfrm>
          <a:off x="3419475" y="559993800"/>
          <a:ext cx="66675" cy="0"/>
        </a:xfrm>
        <a:prstGeom prst="rect">
          <a:avLst/>
        </a:prstGeom>
        <a:noFill/>
        <a:ln w="9525" cmpd="sng">
          <a:noFill/>
        </a:ln>
      </xdr:spPr>
    </xdr:pic>
    <xdr:clientData/>
  </xdr:twoCellAnchor>
  <xdr:twoCellAnchor>
    <xdr:from>
      <xdr:col>2</xdr:col>
      <xdr:colOff>0</xdr:colOff>
      <xdr:row>1379</xdr:row>
      <xdr:rowOff>0</xdr:rowOff>
    </xdr:from>
    <xdr:to>
      <xdr:col>2</xdr:col>
      <xdr:colOff>66675</xdr:colOff>
      <xdr:row>1379</xdr:row>
      <xdr:rowOff>0</xdr:rowOff>
    </xdr:to>
    <xdr:pic>
      <xdr:nvPicPr>
        <xdr:cNvPr id="644" name="Picture 652"/>
        <xdr:cNvPicPr preferRelativeResize="1">
          <a:picLocks noChangeAspect="1"/>
        </xdr:cNvPicPr>
      </xdr:nvPicPr>
      <xdr:blipFill>
        <a:blip r:embed="rId3"/>
        <a:stretch>
          <a:fillRect/>
        </a:stretch>
      </xdr:blipFill>
      <xdr:spPr>
        <a:xfrm>
          <a:off x="3419475" y="559993800"/>
          <a:ext cx="66675" cy="0"/>
        </a:xfrm>
        <a:prstGeom prst="rect">
          <a:avLst/>
        </a:prstGeom>
        <a:noFill/>
        <a:ln w="9525" cmpd="sng">
          <a:noFill/>
        </a:ln>
      </xdr:spPr>
    </xdr:pic>
    <xdr:clientData/>
  </xdr:twoCellAnchor>
  <xdr:twoCellAnchor>
    <xdr:from>
      <xdr:col>2</xdr:col>
      <xdr:colOff>0</xdr:colOff>
      <xdr:row>1379</xdr:row>
      <xdr:rowOff>0</xdr:rowOff>
    </xdr:from>
    <xdr:to>
      <xdr:col>2</xdr:col>
      <xdr:colOff>66675</xdr:colOff>
      <xdr:row>1379</xdr:row>
      <xdr:rowOff>0</xdr:rowOff>
    </xdr:to>
    <xdr:pic>
      <xdr:nvPicPr>
        <xdr:cNvPr id="645" name="Picture 653"/>
        <xdr:cNvPicPr preferRelativeResize="1">
          <a:picLocks noChangeAspect="1"/>
        </xdr:cNvPicPr>
      </xdr:nvPicPr>
      <xdr:blipFill>
        <a:blip r:embed="rId3"/>
        <a:stretch>
          <a:fillRect/>
        </a:stretch>
      </xdr:blipFill>
      <xdr:spPr>
        <a:xfrm>
          <a:off x="3419475" y="559993800"/>
          <a:ext cx="66675" cy="0"/>
        </a:xfrm>
        <a:prstGeom prst="rect">
          <a:avLst/>
        </a:prstGeom>
        <a:noFill/>
        <a:ln w="9525" cmpd="sng">
          <a:noFill/>
        </a:ln>
      </xdr:spPr>
    </xdr:pic>
    <xdr:clientData/>
  </xdr:twoCellAnchor>
  <xdr:twoCellAnchor>
    <xdr:from>
      <xdr:col>2</xdr:col>
      <xdr:colOff>0</xdr:colOff>
      <xdr:row>1379</xdr:row>
      <xdr:rowOff>0</xdr:rowOff>
    </xdr:from>
    <xdr:to>
      <xdr:col>2</xdr:col>
      <xdr:colOff>66675</xdr:colOff>
      <xdr:row>1379</xdr:row>
      <xdr:rowOff>0</xdr:rowOff>
    </xdr:to>
    <xdr:pic>
      <xdr:nvPicPr>
        <xdr:cNvPr id="646" name="Picture 654"/>
        <xdr:cNvPicPr preferRelativeResize="1">
          <a:picLocks noChangeAspect="1"/>
        </xdr:cNvPicPr>
      </xdr:nvPicPr>
      <xdr:blipFill>
        <a:blip r:embed="rId3"/>
        <a:stretch>
          <a:fillRect/>
        </a:stretch>
      </xdr:blipFill>
      <xdr:spPr>
        <a:xfrm>
          <a:off x="3419475" y="559993800"/>
          <a:ext cx="66675" cy="0"/>
        </a:xfrm>
        <a:prstGeom prst="rect">
          <a:avLst/>
        </a:prstGeom>
        <a:noFill/>
        <a:ln w="9525" cmpd="sng">
          <a:noFill/>
        </a:ln>
      </xdr:spPr>
    </xdr:pic>
    <xdr:clientData/>
  </xdr:twoCellAnchor>
  <xdr:twoCellAnchor>
    <xdr:from>
      <xdr:col>2</xdr:col>
      <xdr:colOff>0</xdr:colOff>
      <xdr:row>1379</xdr:row>
      <xdr:rowOff>0</xdr:rowOff>
    </xdr:from>
    <xdr:to>
      <xdr:col>2</xdr:col>
      <xdr:colOff>66675</xdr:colOff>
      <xdr:row>1379</xdr:row>
      <xdr:rowOff>0</xdr:rowOff>
    </xdr:to>
    <xdr:pic>
      <xdr:nvPicPr>
        <xdr:cNvPr id="647" name="Picture 655"/>
        <xdr:cNvPicPr preferRelativeResize="1">
          <a:picLocks noChangeAspect="1"/>
        </xdr:cNvPicPr>
      </xdr:nvPicPr>
      <xdr:blipFill>
        <a:blip r:embed="rId3"/>
        <a:stretch>
          <a:fillRect/>
        </a:stretch>
      </xdr:blipFill>
      <xdr:spPr>
        <a:xfrm>
          <a:off x="3419475" y="559993800"/>
          <a:ext cx="66675" cy="0"/>
        </a:xfrm>
        <a:prstGeom prst="rect">
          <a:avLst/>
        </a:prstGeom>
        <a:noFill/>
        <a:ln w="9525" cmpd="sng">
          <a:noFill/>
        </a:ln>
      </xdr:spPr>
    </xdr:pic>
    <xdr:clientData/>
  </xdr:twoCellAnchor>
  <xdr:twoCellAnchor>
    <xdr:from>
      <xdr:col>2</xdr:col>
      <xdr:colOff>0</xdr:colOff>
      <xdr:row>1379</xdr:row>
      <xdr:rowOff>0</xdr:rowOff>
    </xdr:from>
    <xdr:to>
      <xdr:col>2</xdr:col>
      <xdr:colOff>66675</xdr:colOff>
      <xdr:row>1379</xdr:row>
      <xdr:rowOff>0</xdr:rowOff>
    </xdr:to>
    <xdr:pic>
      <xdr:nvPicPr>
        <xdr:cNvPr id="648" name="Picture 656"/>
        <xdr:cNvPicPr preferRelativeResize="1">
          <a:picLocks noChangeAspect="1"/>
        </xdr:cNvPicPr>
      </xdr:nvPicPr>
      <xdr:blipFill>
        <a:blip r:embed="rId3"/>
        <a:stretch>
          <a:fillRect/>
        </a:stretch>
      </xdr:blipFill>
      <xdr:spPr>
        <a:xfrm>
          <a:off x="3419475" y="559993800"/>
          <a:ext cx="66675" cy="0"/>
        </a:xfrm>
        <a:prstGeom prst="rect">
          <a:avLst/>
        </a:prstGeom>
        <a:noFill/>
        <a:ln w="9525" cmpd="sng">
          <a:noFill/>
        </a:ln>
      </xdr:spPr>
    </xdr:pic>
    <xdr:clientData/>
  </xdr:twoCellAnchor>
  <xdr:twoCellAnchor>
    <xdr:from>
      <xdr:col>2</xdr:col>
      <xdr:colOff>0</xdr:colOff>
      <xdr:row>1285</xdr:row>
      <xdr:rowOff>0</xdr:rowOff>
    </xdr:from>
    <xdr:to>
      <xdr:col>2</xdr:col>
      <xdr:colOff>66675</xdr:colOff>
      <xdr:row>1285</xdr:row>
      <xdr:rowOff>0</xdr:rowOff>
    </xdr:to>
    <xdr:pic>
      <xdr:nvPicPr>
        <xdr:cNvPr id="649" name="Picture 661"/>
        <xdr:cNvPicPr preferRelativeResize="1">
          <a:picLocks noChangeAspect="1"/>
        </xdr:cNvPicPr>
      </xdr:nvPicPr>
      <xdr:blipFill>
        <a:blip r:embed="rId3"/>
        <a:stretch>
          <a:fillRect/>
        </a:stretch>
      </xdr:blipFill>
      <xdr:spPr>
        <a:xfrm>
          <a:off x="3419475" y="544772850"/>
          <a:ext cx="66675" cy="0"/>
        </a:xfrm>
        <a:prstGeom prst="rect">
          <a:avLst/>
        </a:prstGeom>
        <a:noFill/>
        <a:ln w="9525" cmpd="sng">
          <a:noFill/>
        </a:ln>
      </xdr:spPr>
    </xdr:pic>
    <xdr:clientData/>
  </xdr:twoCellAnchor>
  <xdr:twoCellAnchor>
    <xdr:from>
      <xdr:col>2</xdr:col>
      <xdr:colOff>0</xdr:colOff>
      <xdr:row>1285</xdr:row>
      <xdr:rowOff>0</xdr:rowOff>
    </xdr:from>
    <xdr:to>
      <xdr:col>2</xdr:col>
      <xdr:colOff>66675</xdr:colOff>
      <xdr:row>1285</xdr:row>
      <xdr:rowOff>0</xdr:rowOff>
    </xdr:to>
    <xdr:pic>
      <xdr:nvPicPr>
        <xdr:cNvPr id="650" name="Picture 662"/>
        <xdr:cNvPicPr preferRelativeResize="1">
          <a:picLocks noChangeAspect="1"/>
        </xdr:cNvPicPr>
      </xdr:nvPicPr>
      <xdr:blipFill>
        <a:blip r:embed="rId3"/>
        <a:stretch>
          <a:fillRect/>
        </a:stretch>
      </xdr:blipFill>
      <xdr:spPr>
        <a:xfrm>
          <a:off x="3419475" y="544772850"/>
          <a:ext cx="66675" cy="0"/>
        </a:xfrm>
        <a:prstGeom prst="rect">
          <a:avLst/>
        </a:prstGeom>
        <a:noFill/>
        <a:ln w="9525" cmpd="sng">
          <a:noFill/>
        </a:ln>
      </xdr:spPr>
    </xdr:pic>
    <xdr:clientData/>
  </xdr:twoCellAnchor>
  <xdr:twoCellAnchor>
    <xdr:from>
      <xdr:col>2</xdr:col>
      <xdr:colOff>0</xdr:colOff>
      <xdr:row>1285</xdr:row>
      <xdr:rowOff>0</xdr:rowOff>
    </xdr:from>
    <xdr:to>
      <xdr:col>2</xdr:col>
      <xdr:colOff>66675</xdr:colOff>
      <xdr:row>1285</xdr:row>
      <xdr:rowOff>0</xdr:rowOff>
    </xdr:to>
    <xdr:pic>
      <xdr:nvPicPr>
        <xdr:cNvPr id="651" name="Picture 663"/>
        <xdr:cNvPicPr preferRelativeResize="1">
          <a:picLocks noChangeAspect="1"/>
        </xdr:cNvPicPr>
      </xdr:nvPicPr>
      <xdr:blipFill>
        <a:blip r:embed="rId3"/>
        <a:stretch>
          <a:fillRect/>
        </a:stretch>
      </xdr:blipFill>
      <xdr:spPr>
        <a:xfrm>
          <a:off x="3419475" y="544772850"/>
          <a:ext cx="66675" cy="0"/>
        </a:xfrm>
        <a:prstGeom prst="rect">
          <a:avLst/>
        </a:prstGeom>
        <a:noFill/>
        <a:ln w="9525" cmpd="sng">
          <a:noFill/>
        </a:ln>
      </xdr:spPr>
    </xdr:pic>
    <xdr:clientData/>
  </xdr:twoCellAnchor>
  <xdr:twoCellAnchor>
    <xdr:from>
      <xdr:col>2</xdr:col>
      <xdr:colOff>0</xdr:colOff>
      <xdr:row>1285</xdr:row>
      <xdr:rowOff>0</xdr:rowOff>
    </xdr:from>
    <xdr:to>
      <xdr:col>2</xdr:col>
      <xdr:colOff>66675</xdr:colOff>
      <xdr:row>1285</xdr:row>
      <xdr:rowOff>0</xdr:rowOff>
    </xdr:to>
    <xdr:pic>
      <xdr:nvPicPr>
        <xdr:cNvPr id="652" name="Picture 664"/>
        <xdr:cNvPicPr preferRelativeResize="1">
          <a:picLocks noChangeAspect="1"/>
        </xdr:cNvPicPr>
      </xdr:nvPicPr>
      <xdr:blipFill>
        <a:blip r:embed="rId3"/>
        <a:stretch>
          <a:fillRect/>
        </a:stretch>
      </xdr:blipFill>
      <xdr:spPr>
        <a:xfrm>
          <a:off x="3419475" y="544772850"/>
          <a:ext cx="66675" cy="0"/>
        </a:xfrm>
        <a:prstGeom prst="rect">
          <a:avLst/>
        </a:prstGeom>
        <a:noFill/>
        <a:ln w="9525" cmpd="sng">
          <a:noFill/>
        </a:ln>
      </xdr:spPr>
    </xdr:pic>
    <xdr:clientData/>
  </xdr:twoCellAnchor>
  <xdr:twoCellAnchor>
    <xdr:from>
      <xdr:col>2</xdr:col>
      <xdr:colOff>0</xdr:colOff>
      <xdr:row>1285</xdr:row>
      <xdr:rowOff>0</xdr:rowOff>
    </xdr:from>
    <xdr:to>
      <xdr:col>2</xdr:col>
      <xdr:colOff>66675</xdr:colOff>
      <xdr:row>1285</xdr:row>
      <xdr:rowOff>0</xdr:rowOff>
    </xdr:to>
    <xdr:pic>
      <xdr:nvPicPr>
        <xdr:cNvPr id="653" name="Picture 665"/>
        <xdr:cNvPicPr preferRelativeResize="1">
          <a:picLocks noChangeAspect="1"/>
        </xdr:cNvPicPr>
      </xdr:nvPicPr>
      <xdr:blipFill>
        <a:blip r:embed="rId3"/>
        <a:stretch>
          <a:fillRect/>
        </a:stretch>
      </xdr:blipFill>
      <xdr:spPr>
        <a:xfrm>
          <a:off x="3419475" y="544772850"/>
          <a:ext cx="66675" cy="0"/>
        </a:xfrm>
        <a:prstGeom prst="rect">
          <a:avLst/>
        </a:prstGeom>
        <a:noFill/>
        <a:ln w="9525" cmpd="sng">
          <a:noFill/>
        </a:ln>
      </xdr:spPr>
    </xdr:pic>
    <xdr:clientData/>
  </xdr:twoCellAnchor>
  <xdr:twoCellAnchor>
    <xdr:from>
      <xdr:col>2</xdr:col>
      <xdr:colOff>0</xdr:colOff>
      <xdr:row>1285</xdr:row>
      <xdr:rowOff>0</xdr:rowOff>
    </xdr:from>
    <xdr:to>
      <xdr:col>2</xdr:col>
      <xdr:colOff>66675</xdr:colOff>
      <xdr:row>1285</xdr:row>
      <xdr:rowOff>0</xdr:rowOff>
    </xdr:to>
    <xdr:pic>
      <xdr:nvPicPr>
        <xdr:cNvPr id="654" name="Picture 666"/>
        <xdr:cNvPicPr preferRelativeResize="1">
          <a:picLocks noChangeAspect="1"/>
        </xdr:cNvPicPr>
      </xdr:nvPicPr>
      <xdr:blipFill>
        <a:blip r:embed="rId3"/>
        <a:stretch>
          <a:fillRect/>
        </a:stretch>
      </xdr:blipFill>
      <xdr:spPr>
        <a:xfrm>
          <a:off x="3419475" y="544772850"/>
          <a:ext cx="66675" cy="0"/>
        </a:xfrm>
        <a:prstGeom prst="rect">
          <a:avLst/>
        </a:prstGeom>
        <a:noFill/>
        <a:ln w="9525" cmpd="sng">
          <a:noFill/>
        </a:ln>
      </xdr:spPr>
    </xdr:pic>
    <xdr:clientData/>
  </xdr:twoCellAnchor>
  <xdr:twoCellAnchor>
    <xdr:from>
      <xdr:col>2</xdr:col>
      <xdr:colOff>0</xdr:colOff>
      <xdr:row>1218</xdr:row>
      <xdr:rowOff>0</xdr:rowOff>
    </xdr:from>
    <xdr:to>
      <xdr:col>2</xdr:col>
      <xdr:colOff>66675</xdr:colOff>
      <xdr:row>1218</xdr:row>
      <xdr:rowOff>0</xdr:rowOff>
    </xdr:to>
    <xdr:pic>
      <xdr:nvPicPr>
        <xdr:cNvPr id="655" name="Picture 671"/>
        <xdr:cNvPicPr preferRelativeResize="1">
          <a:picLocks noChangeAspect="1"/>
        </xdr:cNvPicPr>
      </xdr:nvPicPr>
      <xdr:blipFill>
        <a:blip r:embed="rId3"/>
        <a:stretch>
          <a:fillRect/>
        </a:stretch>
      </xdr:blipFill>
      <xdr:spPr>
        <a:xfrm>
          <a:off x="3419475" y="533923875"/>
          <a:ext cx="66675" cy="0"/>
        </a:xfrm>
        <a:prstGeom prst="rect">
          <a:avLst/>
        </a:prstGeom>
        <a:noFill/>
        <a:ln w="9525" cmpd="sng">
          <a:noFill/>
        </a:ln>
      </xdr:spPr>
    </xdr:pic>
    <xdr:clientData/>
  </xdr:twoCellAnchor>
  <xdr:twoCellAnchor>
    <xdr:from>
      <xdr:col>2</xdr:col>
      <xdr:colOff>0</xdr:colOff>
      <xdr:row>1218</xdr:row>
      <xdr:rowOff>0</xdr:rowOff>
    </xdr:from>
    <xdr:to>
      <xdr:col>2</xdr:col>
      <xdr:colOff>66675</xdr:colOff>
      <xdr:row>1218</xdr:row>
      <xdr:rowOff>0</xdr:rowOff>
    </xdr:to>
    <xdr:pic>
      <xdr:nvPicPr>
        <xdr:cNvPr id="656" name="Picture 672"/>
        <xdr:cNvPicPr preferRelativeResize="1">
          <a:picLocks noChangeAspect="1"/>
        </xdr:cNvPicPr>
      </xdr:nvPicPr>
      <xdr:blipFill>
        <a:blip r:embed="rId3"/>
        <a:stretch>
          <a:fillRect/>
        </a:stretch>
      </xdr:blipFill>
      <xdr:spPr>
        <a:xfrm>
          <a:off x="3419475" y="533923875"/>
          <a:ext cx="66675" cy="0"/>
        </a:xfrm>
        <a:prstGeom prst="rect">
          <a:avLst/>
        </a:prstGeom>
        <a:noFill/>
        <a:ln w="9525" cmpd="sng">
          <a:noFill/>
        </a:ln>
      </xdr:spPr>
    </xdr:pic>
    <xdr:clientData/>
  </xdr:twoCellAnchor>
  <xdr:twoCellAnchor>
    <xdr:from>
      <xdr:col>2</xdr:col>
      <xdr:colOff>0</xdr:colOff>
      <xdr:row>1218</xdr:row>
      <xdr:rowOff>0</xdr:rowOff>
    </xdr:from>
    <xdr:to>
      <xdr:col>2</xdr:col>
      <xdr:colOff>66675</xdr:colOff>
      <xdr:row>1218</xdr:row>
      <xdr:rowOff>0</xdr:rowOff>
    </xdr:to>
    <xdr:pic>
      <xdr:nvPicPr>
        <xdr:cNvPr id="657" name="Picture 673"/>
        <xdr:cNvPicPr preferRelativeResize="1">
          <a:picLocks noChangeAspect="1"/>
        </xdr:cNvPicPr>
      </xdr:nvPicPr>
      <xdr:blipFill>
        <a:blip r:embed="rId3"/>
        <a:stretch>
          <a:fillRect/>
        </a:stretch>
      </xdr:blipFill>
      <xdr:spPr>
        <a:xfrm>
          <a:off x="3419475" y="533923875"/>
          <a:ext cx="66675" cy="0"/>
        </a:xfrm>
        <a:prstGeom prst="rect">
          <a:avLst/>
        </a:prstGeom>
        <a:noFill/>
        <a:ln w="9525" cmpd="sng">
          <a:noFill/>
        </a:ln>
      </xdr:spPr>
    </xdr:pic>
    <xdr:clientData/>
  </xdr:twoCellAnchor>
  <xdr:twoCellAnchor>
    <xdr:from>
      <xdr:col>2</xdr:col>
      <xdr:colOff>0</xdr:colOff>
      <xdr:row>1377</xdr:row>
      <xdr:rowOff>0</xdr:rowOff>
    </xdr:from>
    <xdr:to>
      <xdr:col>2</xdr:col>
      <xdr:colOff>66675</xdr:colOff>
      <xdr:row>1377</xdr:row>
      <xdr:rowOff>0</xdr:rowOff>
    </xdr:to>
    <xdr:pic>
      <xdr:nvPicPr>
        <xdr:cNvPr id="658" name="Picture 674"/>
        <xdr:cNvPicPr preferRelativeResize="1">
          <a:picLocks noChangeAspect="1"/>
        </xdr:cNvPicPr>
      </xdr:nvPicPr>
      <xdr:blipFill>
        <a:blip r:embed="rId3"/>
        <a:stretch>
          <a:fillRect/>
        </a:stretch>
      </xdr:blipFill>
      <xdr:spPr>
        <a:xfrm>
          <a:off x="3419475" y="559669950"/>
          <a:ext cx="66675" cy="0"/>
        </a:xfrm>
        <a:prstGeom prst="rect">
          <a:avLst/>
        </a:prstGeom>
        <a:noFill/>
        <a:ln w="9525" cmpd="sng">
          <a:noFill/>
        </a:ln>
      </xdr:spPr>
    </xdr:pic>
    <xdr:clientData/>
  </xdr:twoCellAnchor>
  <xdr:twoCellAnchor>
    <xdr:from>
      <xdr:col>2</xdr:col>
      <xdr:colOff>0</xdr:colOff>
      <xdr:row>1377</xdr:row>
      <xdr:rowOff>0</xdr:rowOff>
    </xdr:from>
    <xdr:to>
      <xdr:col>2</xdr:col>
      <xdr:colOff>66675</xdr:colOff>
      <xdr:row>1377</xdr:row>
      <xdr:rowOff>0</xdr:rowOff>
    </xdr:to>
    <xdr:pic>
      <xdr:nvPicPr>
        <xdr:cNvPr id="659" name="Picture 675"/>
        <xdr:cNvPicPr preferRelativeResize="1">
          <a:picLocks noChangeAspect="1"/>
        </xdr:cNvPicPr>
      </xdr:nvPicPr>
      <xdr:blipFill>
        <a:blip r:embed="rId3"/>
        <a:stretch>
          <a:fillRect/>
        </a:stretch>
      </xdr:blipFill>
      <xdr:spPr>
        <a:xfrm>
          <a:off x="3419475" y="559669950"/>
          <a:ext cx="66675" cy="0"/>
        </a:xfrm>
        <a:prstGeom prst="rect">
          <a:avLst/>
        </a:prstGeom>
        <a:noFill/>
        <a:ln w="9525" cmpd="sng">
          <a:noFill/>
        </a:ln>
      </xdr:spPr>
    </xdr:pic>
    <xdr:clientData/>
  </xdr:twoCellAnchor>
  <xdr:twoCellAnchor>
    <xdr:from>
      <xdr:col>2</xdr:col>
      <xdr:colOff>0</xdr:colOff>
      <xdr:row>1377</xdr:row>
      <xdr:rowOff>0</xdr:rowOff>
    </xdr:from>
    <xdr:to>
      <xdr:col>2</xdr:col>
      <xdr:colOff>66675</xdr:colOff>
      <xdr:row>1377</xdr:row>
      <xdr:rowOff>0</xdr:rowOff>
    </xdr:to>
    <xdr:pic>
      <xdr:nvPicPr>
        <xdr:cNvPr id="660" name="Picture 676"/>
        <xdr:cNvPicPr preferRelativeResize="1">
          <a:picLocks noChangeAspect="1"/>
        </xdr:cNvPicPr>
      </xdr:nvPicPr>
      <xdr:blipFill>
        <a:blip r:embed="rId3"/>
        <a:stretch>
          <a:fillRect/>
        </a:stretch>
      </xdr:blipFill>
      <xdr:spPr>
        <a:xfrm>
          <a:off x="3419475" y="559669950"/>
          <a:ext cx="66675" cy="0"/>
        </a:xfrm>
        <a:prstGeom prst="rect">
          <a:avLst/>
        </a:prstGeom>
        <a:noFill/>
        <a:ln w="9525" cmpd="sng">
          <a:noFill/>
        </a:ln>
      </xdr:spPr>
    </xdr:pic>
    <xdr:clientData/>
  </xdr:twoCellAnchor>
  <xdr:twoCellAnchor>
    <xdr:from>
      <xdr:col>2</xdr:col>
      <xdr:colOff>0</xdr:colOff>
      <xdr:row>1251</xdr:row>
      <xdr:rowOff>0</xdr:rowOff>
    </xdr:from>
    <xdr:to>
      <xdr:col>2</xdr:col>
      <xdr:colOff>66675</xdr:colOff>
      <xdr:row>1251</xdr:row>
      <xdr:rowOff>0</xdr:rowOff>
    </xdr:to>
    <xdr:pic>
      <xdr:nvPicPr>
        <xdr:cNvPr id="661" name="Picture 677"/>
        <xdr:cNvPicPr preferRelativeResize="1">
          <a:picLocks noChangeAspect="1"/>
        </xdr:cNvPicPr>
      </xdr:nvPicPr>
      <xdr:blipFill>
        <a:blip r:embed="rId3"/>
        <a:stretch>
          <a:fillRect/>
        </a:stretch>
      </xdr:blipFill>
      <xdr:spPr>
        <a:xfrm>
          <a:off x="3419475" y="539267400"/>
          <a:ext cx="66675" cy="0"/>
        </a:xfrm>
        <a:prstGeom prst="rect">
          <a:avLst/>
        </a:prstGeom>
        <a:noFill/>
        <a:ln w="9525" cmpd="sng">
          <a:noFill/>
        </a:ln>
      </xdr:spPr>
    </xdr:pic>
    <xdr:clientData/>
  </xdr:twoCellAnchor>
  <xdr:twoCellAnchor>
    <xdr:from>
      <xdr:col>2</xdr:col>
      <xdr:colOff>0</xdr:colOff>
      <xdr:row>1251</xdr:row>
      <xdr:rowOff>0</xdr:rowOff>
    </xdr:from>
    <xdr:to>
      <xdr:col>2</xdr:col>
      <xdr:colOff>66675</xdr:colOff>
      <xdr:row>1251</xdr:row>
      <xdr:rowOff>0</xdr:rowOff>
    </xdr:to>
    <xdr:pic>
      <xdr:nvPicPr>
        <xdr:cNvPr id="662" name="Picture 678"/>
        <xdr:cNvPicPr preferRelativeResize="1">
          <a:picLocks noChangeAspect="1"/>
        </xdr:cNvPicPr>
      </xdr:nvPicPr>
      <xdr:blipFill>
        <a:blip r:embed="rId3"/>
        <a:stretch>
          <a:fillRect/>
        </a:stretch>
      </xdr:blipFill>
      <xdr:spPr>
        <a:xfrm>
          <a:off x="3419475" y="539267400"/>
          <a:ext cx="66675" cy="0"/>
        </a:xfrm>
        <a:prstGeom prst="rect">
          <a:avLst/>
        </a:prstGeom>
        <a:noFill/>
        <a:ln w="9525" cmpd="sng">
          <a:noFill/>
        </a:ln>
      </xdr:spPr>
    </xdr:pic>
    <xdr:clientData/>
  </xdr:twoCellAnchor>
  <xdr:twoCellAnchor>
    <xdr:from>
      <xdr:col>2</xdr:col>
      <xdr:colOff>0</xdr:colOff>
      <xdr:row>1251</xdr:row>
      <xdr:rowOff>0</xdr:rowOff>
    </xdr:from>
    <xdr:to>
      <xdr:col>2</xdr:col>
      <xdr:colOff>66675</xdr:colOff>
      <xdr:row>1251</xdr:row>
      <xdr:rowOff>0</xdr:rowOff>
    </xdr:to>
    <xdr:pic>
      <xdr:nvPicPr>
        <xdr:cNvPr id="663" name="Picture 679"/>
        <xdr:cNvPicPr preferRelativeResize="1">
          <a:picLocks noChangeAspect="1"/>
        </xdr:cNvPicPr>
      </xdr:nvPicPr>
      <xdr:blipFill>
        <a:blip r:embed="rId3"/>
        <a:stretch>
          <a:fillRect/>
        </a:stretch>
      </xdr:blipFill>
      <xdr:spPr>
        <a:xfrm>
          <a:off x="3419475" y="539267400"/>
          <a:ext cx="66675" cy="0"/>
        </a:xfrm>
        <a:prstGeom prst="rect">
          <a:avLst/>
        </a:prstGeom>
        <a:noFill/>
        <a:ln w="9525" cmpd="sng">
          <a:noFill/>
        </a:ln>
      </xdr:spPr>
    </xdr:pic>
    <xdr:clientData/>
  </xdr:twoCellAnchor>
  <xdr:twoCellAnchor>
    <xdr:from>
      <xdr:col>1</xdr:col>
      <xdr:colOff>771525</xdr:colOff>
      <xdr:row>1140</xdr:row>
      <xdr:rowOff>0</xdr:rowOff>
    </xdr:from>
    <xdr:to>
      <xdr:col>1</xdr:col>
      <xdr:colOff>895350</xdr:colOff>
      <xdr:row>1140</xdr:row>
      <xdr:rowOff>0</xdr:rowOff>
    </xdr:to>
    <xdr:sp fLocksText="0">
      <xdr:nvSpPr>
        <xdr:cNvPr id="664" name="Text Box 680"/>
        <xdr:cNvSpPr txBox="1">
          <a:spLocks noChangeArrowheads="1"/>
        </xdr:cNvSpPr>
      </xdr:nvSpPr>
      <xdr:spPr>
        <a:xfrm>
          <a:off x="1171575" y="5212937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1140</xdr:row>
      <xdr:rowOff>0</xdr:rowOff>
    </xdr:from>
    <xdr:to>
      <xdr:col>1</xdr:col>
      <xdr:colOff>895350</xdr:colOff>
      <xdr:row>1140</xdr:row>
      <xdr:rowOff>0</xdr:rowOff>
    </xdr:to>
    <xdr:sp fLocksText="0">
      <xdr:nvSpPr>
        <xdr:cNvPr id="665" name="Text Box 681"/>
        <xdr:cNvSpPr txBox="1">
          <a:spLocks noChangeArrowheads="1"/>
        </xdr:cNvSpPr>
      </xdr:nvSpPr>
      <xdr:spPr>
        <a:xfrm>
          <a:off x="1171575" y="5212937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1140</xdr:row>
      <xdr:rowOff>0</xdr:rowOff>
    </xdr:from>
    <xdr:to>
      <xdr:col>1</xdr:col>
      <xdr:colOff>895350</xdr:colOff>
      <xdr:row>1140</xdr:row>
      <xdr:rowOff>0</xdr:rowOff>
    </xdr:to>
    <xdr:sp fLocksText="0">
      <xdr:nvSpPr>
        <xdr:cNvPr id="666" name="Text Box 682"/>
        <xdr:cNvSpPr txBox="1">
          <a:spLocks noChangeArrowheads="1"/>
        </xdr:cNvSpPr>
      </xdr:nvSpPr>
      <xdr:spPr>
        <a:xfrm>
          <a:off x="1171575" y="5212937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1140</xdr:row>
      <xdr:rowOff>0</xdr:rowOff>
    </xdr:from>
    <xdr:to>
      <xdr:col>1</xdr:col>
      <xdr:colOff>895350</xdr:colOff>
      <xdr:row>1140</xdr:row>
      <xdr:rowOff>0</xdr:rowOff>
    </xdr:to>
    <xdr:sp fLocksText="0">
      <xdr:nvSpPr>
        <xdr:cNvPr id="667" name="Text Box 683"/>
        <xdr:cNvSpPr txBox="1">
          <a:spLocks noChangeArrowheads="1"/>
        </xdr:cNvSpPr>
      </xdr:nvSpPr>
      <xdr:spPr>
        <a:xfrm>
          <a:off x="1171575" y="5212937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1140</xdr:row>
      <xdr:rowOff>0</xdr:rowOff>
    </xdr:from>
    <xdr:to>
      <xdr:col>1</xdr:col>
      <xdr:colOff>895350</xdr:colOff>
      <xdr:row>1140</xdr:row>
      <xdr:rowOff>0</xdr:rowOff>
    </xdr:to>
    <xdr:sp fLocksText="0">
      <xdr:nvSpPr>
        <xdr:cNvPr id="668" name="Text Box 684"/>
        <xdr:cNvSpPr txBox="1">
          <a:spLocks noChangeArrowheads="1"/>
        </xdr:cNvSpPr>
      </xdr:nvSpPr>
      <xdr:spPr>
        <a:xfrm>
          <a:off x="1171575" y="5212937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1140</xdr:row>
      <xdr:rowOff>0</xdr:rowOff>
    </xdr:from>
    <xdr:to>
      <xdr:col>1</xdr:col>
      <xdr:colOff>895350</xdr:colOff>
      <xdr:row>1140</xdr:row>
      <xdr:rowOff>0</xdr:rowOff>
    </xdr:to>
    <xdr:sp fLocksText="0">
      <xdr:nvSpPr>
        <xdr:cNvPr id="669" name="Text Box 685"/>
        <xdr:cNvSpPr txBox="1">
          <a:spLocks noChangeArrowheads="1"/>
        </xdr:cNvSpPr>
      </xdr:nvSpPr>
      <xdr:spPr>
        <a:xfrm>
          <a:off x="1171575" y="5212937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1140</xdr:row>
      <xdr:rowOff>0</xdr:rowOff>
    </xdr:from>
    <xdr:to>
      <xdr:col>1</xdr:col>
      <xdr:colOff>895350</xdr:colOff>
      <xdr:row>1140</xdr:row>
      <xdr:rowOff>0</xdr:rowOff>
    </xdr:to>
    <xdr:sp fLocksText="0">
      <xdr:nvSpPr>
        <xdr:cNvPr id="670" name="Text Box 686"/>
        <xdr:cNvSpPr txBox="1">
          <a:spLocks noChangeArrowheads="1"/>
        </xdr:cNvSpPr>
      </xdr:nvSpPr>
      <xdr:spPr>
        <a:xfrm>
          <a:off x="1171575" y="5212937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1140</xdr:row>
      <xdr:rowOff>0</xdr:rowOff>
    </xdr:from>
    <xdr:to>
      <xdr:col>1</xdr:col>
      <xdr:colOff>885825</xdr:colOff>
      <xdr:row>1140</xdr:row>
      <xdr:rowOff>0</xdr:rowOff>
    </xdr:to>
    <xdr:sp fLocksText="0">
      <xdr:nvSpPr>
        <xdr:cNvPr id="671" name="Text Box 687"/>
        <xdr:cNvSpPr txBox="1">
          <a:spLocks noChangeArrowheads="1"/>
        </xdr:cNvSpPr>
      </xdr:nvSpPr>
      <xdr:spPr>
        <a:xfrm>
          <a:off x="1171575" y="52129372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1140</xdr:row>
      <xdr:rowOff>0</xdr:rowOff>
    </xdr:from>
    <xdr:to>
      <xdr:col>1</xdr:col>
      <xdr:colOff>895350</xdr:colOff>
      <xdr:row>1140</xdr:row>
      <xdr:rowOff>0</xdr:rowOff>
    </xdr:to>
    <xdr:sp fLocksText="0">
      <xdr:nvSpPr>
        <xdr:cNvPr id="672" name="Text Box 688"/>
        <xdr:cNvSpPr txBox="1">
          <a:spLocks noChangeArrowheads="1"/>
        </xdr:cNvSpPr>
      </xdr:nvSpPr>
      <xdr:spPr>
        <a:xfrm>
          <a:off x="1171575" y="5212937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1140</xdr:row>
      <xdr:rowOff>0</xdr:rowOff>
    </xdr:from>
    <xdr:to>
      <xdr:col>1</xdr:col>
      <xdr:colOff>895350</xdr:colOff>
      <xdr:row>1140</xdr:row>
      <xdr:rowOff>0</xdr:rowOff>
    </xdr:to>
    <xdr:sp fLocksText="0">
      <xdr:nvSpPr>
        <xdr:cNvPr id="673" name="Text Box 689"/>
        <xdr:cNvSpPr txBox="1">
          <a:spLocks noChangeArrowheads="1"/>
        </xdr:cNvSpPr>
      </xdr:nvSpPr>
      <xdr:spPr>
        <a:xfrm>
          <a:off x="1171575" y="5212937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1140</xdr:row>
      <xdr:rowOff>0</xdr:rowOff>
    </xdr:from>
    <xdr:to>
      <xdr:col>1</xdr:col>
      <xdr:colOff>895350</xdr:colOff>
      <xdr:row>1140</xdr:row>
      <xdr:rowOff>0</xdr:rowOff>
    </xdr:to>
    <xdr:sp fLocksText="0">
      <xdr:nvSpPr>
        <xdr:cNvPr id="674" name="Text Box 690"/>
        <xdr:cNvSpPr txBox="1">
          <a:spLocks noChangeArrowheads="1"/>
        </xdr:cNvSpPr>
      </xdr:nvSpPr>
      <xdr:spPr>
        <a:xfrm>
          <a:off x="1171575" y="5212937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1140</xdr:row>
      <xdr:rowOff>0</xdr:rowOff>
    </xdr:from>
    <xdr:to>
      <xdr:col>1</xdr:col>
      <xdr:colOff>895350</xdr:colOff>
      <xdr:row>1140</xdr:row>
      <xdr:rowOff>0</xdr:rowOff>
    </xdr:to>
    <xdr:sp fLocksText="0">
      <xdr:nvSpPr>
        <xdr:cNvPr id="675" name="Text Box 691"/>
        <xdr:cNvSpPr txBox="1">
          <a:spLocks noChangeArrowheads="1"/>
        </xdr:cNvSpPr>
      </xdr:nvSpPr>
      <xdr:spPr>
        <a:xfrm>
          <a:off x="1171575" y="5212937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1140</xdr:row>
      <xdr:rowOff>0</xdr:rowOff>
    </xdr:from>
    <xdr:to>
      <xdr:col>1</xdr:col>
      <xdr:colOff>895350</xdr:colOff>
      <xdr:row>1140</xdr:row>
      <xdr:rowOff>0</xdr:rowOff>
    </xdr:to>
    <xdr:sp fLocksText="0">
      <xdr:nvSpPr>
        <xdr:cNvPr id="676" name="Text Box 692"/>
        <xdr:cNvSpPr txBox="1">
          <a:spLocks noChangeArrowheads="1"/>
        </xdr:cNvSpPr>
      </xdr:nvSpPr>
      <xdr:spPr>
        <a:xfrm>
          <a:off x="1171575" y="5212937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1140</xdr:row>
      <xdr:rowOff>0</xdr:rowOff>
    </xdr:from>
    <xdr:to>
      <xdr:col>1</xdr:col>
      <xdr:colOff>895350</xdr:colOff>
      <xdr:row>1140</xdr:row>
      <xdr:rowOff>0</xdr:rowOff>
    </xdr:to>
    <xdr:sp fLocksText="0">
      <xdr:nvSpPr>
        <xdr:cNvPr id="677" name="Text Box 693"/>
        <xdr:cNvSpPr txBox="1">
          <a:spLocks noChangeArrowheads="1"/>
        </xdr:cNvSpPr>
      </xdr:nvSpPr>
      <xdr:spPr>
        <a:xfrm>
          <a:off x="1171575" y="5212937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1140</xdr:row>
      <xdr:rowOff>0</xdr:rowOff>
    </xdr:from>
    <xdr:to>
      <xdr:col>1</xdr:col>
      <xdr:colOff>895350</xdr:colOff>
      <xdr:row>1140</xdr:row>
      <xdr:rowOff>0</xdr:rowOff>
    </xdr:to>
    <xdr:sp fLocksText="0">
      <xdr:nvSpPr>
        <xdr:cNvPr id="678" name="Text Box 694"/>
        <xdr:cNvSpPr txBox="1">
          <a:spLocks noChangeArrowheads="1"/>
        </xdr:cNvSpPr>
      </xdr:nvSpPr>
      <xdr:spPr>
        <a:xfrm>
          <a:off x="1171575" y="5212937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1140</xdr:row>
      <xdr:rowOff>0</xdr:rowOff>
    </xdr:from>
    <xdr:to>
      <xdr:col>1</xdr:col>
      <xdr:colOff>885825</xdr:colOff>
      <xdr:row>1140</xdr:row>
      <xdr:rowOff>0</xdr:rowOff>
    </xdr:to>
    <xdr:sp fLocksText="0">
      <xdr:nvSpPr>
        <xdr:cNvPr id="679" name="Text Box 695"/>
        <xdr:cNvSpPr txBox="1">
          <a:spLocks noChangeArrowheads="1"/>
        </xdr:cNvSpPr>
      </xdr:nvSpPr>
      <xdr:spPr>
        <a:xfrm>
          <a:off x="1171575" y="52129372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1140</xdr:row>
      <xdr:rowOff>0</xdr:rowOff>
    </xdr:from>
    <xdr:to>
      <xdr:col>1</xdr:col>
      <xdr:colOff>895350</xdr:colOff>
      <xdr:row>1140</xdr:row>
      <xdr:rowOff>0</xdr:rowOff>
    </xdr:to>
    <xdr:sp fLocksText="0">
      <xdr:nvSpPr>
        <xdr:cNvPr id="680" name="Text Box 696"/>
        <xdr:cNvSpPr txBox="1">
          <a:spLocks noChangeArrowheads="1"/>
        </xdr:cNvSpPr>
      </xdr:nvSpPr>
      <xdr:spPr>
        <a:xfrm>
          <a:off x="1171575" y="5212937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1140</xdr:row>
      <xdr:rowOff>0</xdr:rowOff>
    </xdr:from>
    <xdr:to>
      <xdr:col>1</xdr:col>
      <xdr:colOff>895350</xdr:colOff>
      <xdr:row>1140</xdr:row>
      <xdr:rowOff>0</xdr:rowOff>
    </xdr:to>
    <xdr:sp fLocksText="0">
      <xdr:nvSpPr>
        <xdr:cNvPr id="681" name="Text Box 697"/>
        <xdr:cNvSpPr txBox="1">
          <a:spLocks noChangeArrowheads="1"/>
        </xdr:cNvSpPr>
      </xdr:nvSpPr>
      <xdr:spPr>
        <a:xfrm>
          <a:off x="1171575" y="5212937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1140</xdr:row>
      <xdr:rowOff>0</xdr:rowOff>
    </xdr:from>
    <xdr:to>
      <xdr:col>1</xdr:col>
      <xdr:colOff>895350</xdr:colOff>
      <xdr:row>1140</xdr:row>
      <xdr:rowOff>0</xdr:rowOff>
    </xdr:to>
    <xdr:sp fLocksText="0">
      <xdr:nvSpPr>
        <xdr:cNvPr id="682" name="Text Box 698"/>
        <xdr:cNvSpPr txBox="1">
          <a:spLocks noChangeArrowheads="1"/>
        </xdr:cNvSpPr>
      </xdr:nvSpPr>
      <xdr:spPr>
        <a:xfrm>
          <a:off x="1171575" y="5212937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1140</xdr:row>
      <xdr:rowOff>0</xdr:rowOff>
    </xdr:from>
    <xdr:to>
      <xdr:col>1</xdr:col>
      <xdr:colOff>895350</xdr:colOff>
      <xdr:row>1140</xdr:row>
      <xdr:rowOff>0</xdr:rowOff>
    </xdr:to>
    <xdr:sp fLocksText="0">
      <xdr:nvSpPr>
        <xdr:cNvPr id="683" name="Text Box 699"/>
        <xdr:cNvSpPr txBox="1">
          <a:spLocks noChangeArrowheads="1"/>
        </xdr:cNvSpPr>
      </xdr:nvSpPr>
      <xdr:spPr>
        <a:xfrm>
          <a:off x="1171575" y="5212937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1140</xdr:row>
      <xdr:rowOff>0</xdr:rowOff>
    </xdr:from>
    <xdr:to>
      <xdr:col>1</xdr:col>
      <xdr:colOff>895350</xdr:colOff>
      <xdr:row>1140</xdr:row>
      <xdr:rowOff>0</xdr:rowOff>
    </xdr:to>
    <xdr:sp fLocksText="0">
      <xdr:nvSpPr>
        <xdr:cNvPr id="684" name="Text Box 700"/>
        <xdr:cNvSpPr txBox="1">
          <a:spLocks noChangeArrowheads="1"/>
        </xdr:cNvSpPr>
      </xdr:nvSpPr>
      <xdr:spPr>
        <a:xfrm>
          <a:off x="1171575" y="5212937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1140</xdr:row>
      <xdr:rowOff>0</xdr:rowOff>
    </xdr:from>
    <xdr:to>
      <xdr:col>1</xdr:col>
      <xdr:colOff>895350</xdr:colOff>
      <xdr:row>1140</xdr:row>
      <xdr:rowOff>0</xdr:rowOff>
    </xdr:to>
    <xdr:sp fLocksText="0">
      <xdr:nvSpPr>
        <xdr:cNvPr id="685" name="Text Box 701"/>
        <xdr:cNvSpPr txBox="1">
          <a:spLocks noChangeArrowheads="1"/>
        </xdr:cNvSpPr>
      </xdr:nvSpPr>
      <xdr:spPr>
        <a:xfrm>
          <a:off x="1171575" y="5212937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1140</xdr:row>
      <xdr:rowOff>0</xdr:rowOff>
    </xdr:from>
    <xdr:to>
      <xdr:col>1</xdr:col>
      <xdr:colOff>895350</xdr:colOff>
      <xdr:row>1140</xdr:row>
      <xdr:rowOff>0</xdr:rowOff>
    </xdr:to>
    <xdr:sp fLocksText="0">
      <xdr:nvSpPr>
        <xdr:cNvPr id="686" name="Text Box 702"/>
        <xdr:cNvSpPr txBox="1">
          <a:spLocks noChangeArrowheads="1"/>
        </xdr:cNvSpPr>
      </xdr:nvSpPr>
      <xdr:spPr>
        <a:xfrm>
          <a:off x="1171575" y="5212937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1140</xdr:row>
      <xdr:rowOff>0</xdr:rowOff>
    </xdr:from>
    <xdr:to>
      <xdr:col>1</xdr:col>
      <xdr:colOff>885825</xdr:colOff>
      <xdr:row>1140</xdr:row>
      <xdr:rowOff>0</xdr:rowOff>
    </xdr:to>
    <xdr:sp fLocksText="0">
      <xdr:nvSpPr>
        <xdr:cNvPr id="687" name="Text Box 703"/>
        <xdr:cNvSpPr txBox="1">
          <a:spLocks noChangeArrowheads="1"/>
        </xdr:cNvSpPr>
      </xdr:nvSpPr>
      <xdr:spPr>
        <a:xfrm>
          <a:off x="1171575" y="52129372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1140</xdr:row>
      <xdr:rowOff>0</xdr:rowOff>
    </xdr:from>
    <xdr:to>
      <xdr:col>1</xdr:col>
      <xdr:colOff>895350</xdr:colOff>
      <xdr:row>1140</xdr:row>
      <xdr:rowOff>0</xdr:rowOff>
    </xdr:to>
    <xdr:sp fLocksText="0">
      <xdr:nvSpPr>
        <xdr:cNvPr id="688" name="Text Box 704"/>
        <xdr:cNvSpPr txBox="1">
          <a:spLocks noChangeArrowheads="1"/>
        </xdr:cNvSpPr>
      </xdr:nvSpPr>
      <xdr:spPr>
        <a:xfrm>
          <a:off x="1171575" y="5212937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1140</xdr:row>
      <xdr:rowOff>0</xdr:rowOff>
    </xdr:from>
    <xdr:to>
      <xdr:col>1</xdr:col>
      <xdr:colOff>895350</xdr:colOff>
      <xdr:row>1140</xdr:row>
      <xdr:rowOff>0</xdr:rowOff>
    </xdr:to>
    <xdr:sp fLocksText="0">
      <xdr:nvSpPr>
        <xdr:cNvPr id="689" name="Text Box 705"/>
        <xdr:cNvSpPr txBox="1">
          <a:spLocks noChangeArrowheads="1"/>
        </xdr:cNvSpPr>
      </xdr:nvSpPr>
      <xdr:spPr>
        <a:xfrm>
          <a:off x="1171575" y="5212937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1140</xdr:row>
      <xdr:rowOff>0</xdr:rowOff>
    </xdr:from>
    <xdr:to>
      <xdr:col>1</xdr:col>
      <xdr:colOff>895350</xdr:colOff>
      <xdr:row>1140</xdr:row>
      <xdr:rowOff>0</xdr:rowOff>
    </xdr:to>
    <xdr:sp fLocksText="0">
      <xdr:nvSpPr>
        <xdr:cNvPr id="690" name="Text Box 706"/>
        <xdr:cNvSpPr txBox="1">
          <a:spLocks noChangeArrowheads="1"/>
        </xdr:cNvSpPr>
      </xdr:nvSpPr>
      <xdr:spPr>
        <a:xfrm>
          <a:off x="1171575" y="5212937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1192</xdr:row>
      <xdr:rowOff>0</xdr:rowOff>
    </xdr:from>
    <xdr:to>
      <xdr:col>1</xdr:col>
      <xdr:colOff>895350</xdr:colOff>
      <xdr:row>1192</xdr:row>
      <xdr:rowOff>0</xdr:rowOff>
    </xdr:to>
    <xdr:sp fLocksText="0">
      <xdr:nvSpPr>
        <xdr:cNvPr id="691" name="Text Box 707"/>
        <xdr:cNvSpPr txBox="1">
          <a:spLocks noChangeArrowheads="1"/>
        </xdr:cNvSpPr>
      </xdr:nvSpPr>
      <xdr:spPr>
        <a:xfrm>
          <a:off x="1171575" y="5297138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1192</xdr:row>
      <xdr:rowOff>0</xdr:rowOff>
    </xdr:from>
    <xdr:to>
      <xdr:col>1</xdr:col>
      <xdr:colOff>895350</xdr:colOff>
      <xdr:row>1192</xdr:row>
      <xdr:rowOff>0</xdr:rowOff>
    </xdr:to>
    <xdr:sp fLocksText="0">
      <xdr:nvSpPr>
        <xdr:cNvPr id="692" name="Text Box 708"/>
        <xdr:cNvSpPr txBox="1">
          <a:spLocks noChangeArrowheads="1"/>
        </xdr:cNvSpPr>
      </xdr:nvSpPr>
      <xdr:spPr>
        <a:xfrm>
          <a:off x="1171575" y="5297138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1192</xdr:row>
      <xdr:rowOff>0</xdr:rowOff>
    </xdr:from>
    <xdr:to>
      <xdr:col>1</xdr:col>
      <xdr:colOff>895350</xdr:colOff>
      <xdr:row>1192</xdr:row>
      <xdr:rowOff>0</xdr:rowOff>
    </xdr:to>
    <xdr:sp fLocksText="0">
      <xdr:nvSpPr>
        <xdr:cNvPr id="693" name="Text Box 709"/>
        <xdr:cNvSpPr txBox="1">
          <a:spLocks noChangeArrowheads="1"/>
        </xdr:cNvSpPr>
      </xdr:nvSpPr>
      <xdr:spPr>
        <a:xfrm>
          <a:off x="1171575" y="5297138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1192</xdr:row>
      <xdr:rowOff>0</xdr:rowOff>
    </xdr:from>
    <xdr:to>
      <xdr:col>1</xdr:col>
      <xdr:colOff>895350</xdr:colOff>
      <xdr:row>1192</xdr:row>
      <xdr:rowOff>0</xdr:rowOff>
    </xdr:to>
    <xdr:sp fLocksText="0">
      <xdr:nvSpPr>
        <xdr:cNvPr id="694" name="Text Box 710"/>
        <xdr:cNvSpPr txBox="1">
          <a:spLocks noChangeArrowheads="1"/>
        </xdr:cNvSpPr>
      </xdr:nvSpPr>
      <xdr:spPr>
        <a:xfrm>
          <a:off x="1171575" y="5297138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1192</xdr:row>
      <xdr:rowOff>0</xdr:rowOff>
    </xdr:from>
    <xdr:to>
      <xdr:col>1</xdr:col>
      <xdr:colOff>895350</xdr:colOff>
      <xdr:row>1192</xdr:row>
      <xdr:rowOff>0</xdr:rowOff>
    </xdr:to>
    <xdr:sp fLocksText="0">
      <xdr:nvSpPr>
        <xdr:cNvPr id="695" name="Text Box 711"/>
        <xdr:cNvSpPr txBox="1">
          <a:spLocks noChangeArrowheads="1"/>
        </xdr:cNvSpPr>
      </xdr:nvSpPr>
      <xdr:spPr>
        <a:xfrm>
          <a:off x="1171575" y="5297138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1192</xdr:row>
      <xdr:rowOff>0</xdr:rowOff>
    </xdr:from>
    <xdr:to>
      <xdr:col>1</xdr:col>
      <xdr:colOff>895350</xdr:colOff>
      <xdr:row>1192</xdr:row>
      <xdr:rowOff>0</xdr:rowOff>
    </xdr:to>
    <xdr:sp fLocksText="0">
      <xdr:nvSpPr>
        <xdr:cNvPr id="696" name="Text Box 712"/>
        <xdr:cNvSpPr txBox="1">
          <a:spLocks noChangeArrowheads="1"/>
        </xdr:cNvSpPr>
      </xdr:nvSpPr>
      <xdr:spPr>
        <a:xfrm>
          <a:off x="1171575" y="5297138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1192</xdr:row>
      <xdr:rowOff>0</xdr:rowOff>
    </xdr:from>
    <xdr:to>
      <xdr:col>1</xdr:col>
      <xdr:colOff>895350</xdr:colOff>
      <xdr:row>1192</xdr:row>
      <xdr:rowOff>0</xdr:rowOff>
    </xdr:to>
    <xdr:sp fLocksText="0">
      <xdr:nvSpPr>
        <xdr:cNvPr id="697" name="Text Box 713"/>
        <xdr:cNvSpPr txBox="1">
          <a:spLocks noChangeArrowheads="1"/>
        </xdr:cNvSpPr>
      </xdr:nvSpPr>
      <xdr:spPr>
        <a:xfrm>
          <a:off x="1171575" y="5297138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1192</xdr:row>
      <xdr:rowOff>0</xdr:rowOff>
    </xdr:from>
    <xdr:to>
      <xdr:col>1</xdr:col>
      <xdr:colOff>885825</xdr:colOff>
      <xdr:row>1192</xdr:row>
      <xdr:rowOff>0</xdr:rowOff>
    </xdr:to>
    <xdr:sp fLocksText="0">
      <xdr:nvSpPr>
        <xdr:cNvPr id="698" name="Text Box 714"/>
        <xdr:cNvSpPr txBox="1">
          <a:spLocks noChangeArrowheads="1"/>
        </xdr:cNvSpPr>
      </xdr:nvSpPr>
      <xdr:spPr>
        <a:xfrm>
          <a:off x="1171575" y="52971382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1192</xdr:row>
      <xdr:rowOff>0</xdr:rowOff>
    </xdr:from>
    <xdr:to>
      <xdr:col>1</xdr:col>
      <xdr:colOff>895350</xdr:colOff>
      <xdr:row>1192</xdr:row>
      <xdr:rowOff>0</xdr:rowOff>
    </xdr:to>
    <xdr:sp fLocksText="0">
      <xdr:nvSpPr>
        <xdr:cNvPr id="699" name="Text Box 715"/>
        <xdr:cNvSpPr txBox="1">
          <a:spLocks noChangeArrowheads="1"/>
        </xdr:cNvSpPr>
      </xdr:nvSpPr>
      <xdr:spPr>
        <a:xfrm>
          <a:off x="1171575" y="5297138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1192</xdr:row>
      <xdr:rowOff>0</xdr:rowOff>
    </xdr:from>
    <xdr:to>
      <xdr:col>1</xdr:col>
      <xdr:colOff>895350</xdr:colOff>
      <xdr:row>1192</xdr:row>
      <xdr:rowOff>0</xdr:rowOff>
    </xdr:to>
    <xdr:sp fLocksText="0">
      <xdr:nvSpPr>
        <xdr:cNvPr id="700" name="Text Box 716"/>
        <xdr:cNvSpPr txBox="1">
          <a:spLocks noChangeArrowheads="1"/>
        </xdr:cNvSpPr>
      </xdr:nvSpPr>
      <xdr:spPr>
        <a:xfrm>
          <a:off x="1171575" y="5297138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1192</xdr:row>
      <xdr:rowOff>0</xdr:rowOff>
    </xdr:from>
    <xdr:to>
      <xdr:col>1</xdr:col>
      <xdr:colOff>895350</xdr:colOff>
      <xdr:row>1192</xdr:row>
      <xdr:rowOff>0</xdr:rowOff>
    </xdr:to>
    <xdr:sp fLocksText="0">
      <xdr:nvSpPr>
        <xdr:cNvPr id="701" name="Text Box 717"/>
        <xdr:cNvSpPr txBox="1">
          <a:spLocks noChangeArrowheads="1"/>
        </xdr:cNvSpPr>
      </xdr:nvSpPr>
      <xdr:spPr>
        <a:xfrm>
          <a:off x="1171575" y="5297138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1192</xdr:row>
      <xdr:rowOff>0</xdr:rowOff>
    </xdr:from>
    <xdr:to>
      <xdr:col>1</xdr:col>
      <xdr:colOff>895350</xdr:colOff>
      <xdr:row>1192</xdr:row>
      <xdr:rowOff>0</xdr:rowOff>
    </xdr:to>
    <xdr:sp fLocksText="0">
      <xdr:nvSpPr>
        <xdr:cNvPr id="702" name="Text Box 718"/>
        <xdr:cNvSpPr txBox="1">
          <a:spLocks noChangeArrowheads="1"/>
        </xdr:cNvSpPr>
      </xdr:nvSpPr>
      <xdr:spPr>
        <a:xfrm>
          <a:off x="1171575" y="5297138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1192</xdr:row>
      <xdr:rowOff>0</xdr:rowOff>
    </xdr:from>
    <xdr:to>
      <xdr:col>1</xdr:col>
      <xdr:colOff>895350</xdr:colOff>
      <xdr:row>1192</xdr:row>
      <xdr:rowOff>0</xdr:rowOff>
    </xdr:to>
    <xdr:sp fLocksText="0">
      <xdr:nvSpPr>
        <xdr:cNvPr id="703" name="Text Box 719"/>
        <xdr:cNvSpPr txBox="1">
          <a:spLocks noChangeArrowheads="1"/>
        </xdr:cNvSpPr>
      </xdr:nvSpPr>
      <xdr:spPr>
        <a:xfrm>
          <a:off x="1171575" y="5297138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1192</xdr:row>
      <xdr:rowOff>0</xdr:rowOff>
    </xdr:from>
    <xdr:to>
      <xdr:col>1</xdr:col>
      <xdr:colOff>895350</xdr:colOff>
      <xdr:row>1192</xdr:row>
      <xdr:rowOff>0</xdr:rowOff>
    </xdr:to>
    <xdr:sp fLocksText="0">
      <xdr:nvSpPr>
        <xdr:cNvPr id="704" name="Text Box 720"/>
        <xdr:cNvSpPr txBox="1">
          <a:spLocks noChangeArrowheads="1"/>
        </xdr:cNvSpPr>
      </xdr:nvSpPr>
      <xdr:spPr>
        <a:xfrm>
          <a:off x="1171575" y="5297138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1192</xdr:row>
      <xdr:rowOff>0</xdr:rowOff>
    </xdr:from>
    <xdr:to>
      <xdr:col>1</xdr:col>
      <xdr:colOff>895350</xdr:colOff>
      <xdr:row>1192</xdr:row>
      <xdr:rowOff>0</xdr:rowOff>
    </xdr:to>
    <xdr:sp fLocksText="0">
      <xdr:nvSpPr>
        <xdr:cNvPr id="705" name="Text Box 721"/>
        <xdr:cNvSpPr txBox="1">
          <a:spLocks noChangeArrowheads="1"/>
        </xdr:cNvSpPr>
      </xdr:nvSpPr>
      <xdr:spPr>
        <a:xfrm>
          <a:off x="1171575" y="5297138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1192</xdr:row>
      <xdr:rowOff>0</xdr:rowOff>
    </xdr:from>
    <xdr:to>
      <xdr:col>1</xdr:col>
      <xdr:colOff>885825</xdr:colOff>
      <xdr:row>1192</xdr:row>
      <xdr:rowOff>0</xdr:rowOff>
    </xdr:to>
    <xdr:sp fLocksText="0">
      <xdr:nvSpPr>
        <xdr:cNvPr id="706" name="Text Box 722"/>
        <xdr:cNvSpPr txBox="1">
          <a:spLocks noChangeArrowheads="1"/>
        </xdr:cNvSpPr>
      </xdr:nvSpPr>
      <xdr:spPr>
        <a:xfrm>
          <a:off x="1171575" y="52971382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1192</xdr:row>
      <xdr:rowOff>0</xdr:rowOff>
    </xdr:from>
    <xdr:to>
      <xdr:col>1</xdr:col>
      <xdr:colOff>895350</xdr:colOff>
      <xdr:row>1192</xdr:row>
      <xdr:rowOff>0</xdr:rowOff>
    </xdr:to>
    <xdr:sp fLocksText="0">
      <xdr:nvSpPr>
        <xdr:cNvPr id="707" name="Text Box 723"/>
        <xdr:cNvSpPr txBox="1">
          <a:spLocks noChangeArrowheads="1"/>
        </xdr:cNvSpPr>
      </xdr:nvSpPr>
      <xdr:spPr>
        <a:xfrm>
          <a:off x="1171575" y="5297138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1192</xdr:row>
      <xdr:rowOff>0</xdr:rowOff>
    </xdr:from>
    <xdr:to>
      <xdr:col>1</xdr:col>
      <xdr:colOff>895350</xdr:colOff>
      <xdr:row>1192</xdr:row>
      <xdr:rowOff>0</xdr:rowOff>
    </xdr:to>
    <xdr:sp fLocksText="0">
      <xdr:nvSpPr>
        <xdr:cNvPr id="708" name="Text Box 724"/>
        <xdr:cNvSpPr txBox="1">
          <a:spLocks noChangeArrowheads="1"/>
        </xdr:cNvSpPr>
      </xdr:nvSpPr>
      <xdr:spPr>
        <a:xfrm>
          <a:off x="1171575" y="5297138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1192</xdr:row>
      <xdr:rowOff>0</xdr:rowOff>
    </xdr:from>
    <xdr:to>
      <xdr:col>1</xdr:col>
      <xdr:colOff>895350</xdr:colOff>
      <xdr:row>1192</xdr:row>
      <xdr:rowOff>0</xdr:rowOff>
    </xdr:to>
    <xdr:sp fLocksText="0">
      <xdr:nvSpPr>
        <xdr:cNvPr id="709" name="Text Box 725"/>
        <xdr:cNvSpPr txBox="1">
          <a:spLocks noChangeArrowheads="1"/>
        </xdr:cNvSpPr>
      </xdr:nvSpPr>
      <xdr:spPr>
        <a:xfrm>
          <a:off x="1171575" y="5297138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1192</xdr:row>
      <xdr:rowOff>0</xdr:rowOff>
    </xdr:from>
    <xdr:to>
      <xdr:col>1</xdr:col>
      <xdr:colOff>895350</xdr:colOff>
      <xdr:row>1192</xdr:row>
      <xdr:rowOff>0</xdr:rowOff>
    </xdr:to>
    <xdr:sp fLocksText="0">
      <xdr:nvSpPr>
        <xdr:cNvPr id="710" name="Text Box 726"/>
        <xdr:cNvSpPr txBox="1">
          <a:spLocks noChangeArrowheads="1"/>
        </xdr:cNvSpPr>
      </xdr:nvSpPr>
      <xdr:spPr>
        <a:xfrm>
          <a:off x="1171575" y="5297138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1192</xdr:row>
      <xdr:rowOff>0</xdr:rowOff>
    </xdr:from>
    <xdr:to>
      <xdr:col>1</xdr:col>
      <xdr:colOff>895350</xdr:colOff>
      <xdr:row>1192</xdr:row>
      <xdr:rowOff>0</xdr:rowOff>
    </xdr:to>
    <xdr:sp fLocksText="0">
      <xdr:nvSpPr>
        <xdr:cNvPr id="711" name="Text Box 727"/>
        <xdr:cNvSpPr txBox="1">
          <a:spLocks noChangeArrowheads="1"/>
        </xdr:cNvSpPr>
      </xdr:nvSpPr>
      <xdr:spPr>
        <a:xfrm>
          <a:off x="1171575" y="5297138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1192</xdr:row>
      <xdr:rowOff>0</xdr:rowOff>
    </xdr:from>
    <xdr:to>
      <xdr:col>1</xdr:col>
      <xdr:colOff>895350</xdr:colOff>
      <xdr:row>1192</xdr:row>
      <xdr:rowOff>0</xdr:rowOff>
    </xdr:to>
    <xdr:sp fLocksText="0">
      <xdr:nvSpPr>
        <xdr:cNvPr id="712" name="Text Box 728"/>
        <xdr:cNvSpPr txBox="1">
          <a:spLocks noChangeArrowheads="1"/>
        </xdr:cNvSpPr>
      </xdr:nvSpPr>
      <xdr:spPr>
        <a:xfrm>
          <a:off x="1171575" y="5297138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1192</xdr:row>
      <xdr:rowOff>0</xdr:rowOff>
    </xdr:from>
    <xdr:to>
      <xdr:col>1</xdr:col>
      <xdr:colOff>895350</xdr:colOff>
      <xdr:row>1192</xdr:row>
      <xdr:rowOff>0</xdr:rowOff>
    </xdr:to>
    <xdr:sp fLocksText="0">
      <xdr:nvSpPr>
        <xdr:cNvPr id="713" name="Text Box 729"/>
        <xdr:cNvSpPr txBox="1">
          <a:spLocks noChangeArrowheads="1"/>
        </xdr:cNvSpPr>
      </xdr:nvSpPr>
      <xdr:spPr>
        <a:xfrm>
          <a:off x="1171575" y="5297138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1192</xdr:row>
      <xdr:rowOff>0</xdr:rowOff>
    </xdr:from>
    <xdr:to>
      <xdr:col>1</xdr:col>
      <xdr:colOff>885825</xdr:colOff>
      <xdr:row>1192</xdr:row>
      <xdr:rowOff>0</xdr:rowOff>
    </xdr:to>
    <xdr:sp fLocksText="0">
      <xdr:nvSpPr>
        <xdr:cNvPr id="714" name="Text Box 730"/>
        <xdr:cNvSpPr txBox="1">
          <a:spLocks noChangeArrowheads="1"/>
        </xdr:cNvSpPr>
      </xdr:nvSpPr>
      <xdr:spPr>
        <a:xfrm>
          <a:off x="1171575" y="52971382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1192</xdr:row>
      <xdr:rowOff>0</xdr:rowOff>
    </xdr:from>
    <xdr:to>
      <xdr:col>1</xdr:col>
      <xdr:colOff>895350</xdr:colOff>
      <xdr:row>1192</xdr:row>
      <xdr:rowOff>0</xdr:rowOff>
    </xdr:to>
    <xdr:sp fLocksText="0">
      <xdr:nvSpPr>
        <xdr:cNvPr id="715" name="Text Box 731"/>
        <xdr:cNvSpPr txBox="1">
          <a:spLocks noChangeArrowheads="1"/>
        </xdr:cNvSpPr>
      </xdr:nvSpPr>
      <xdr:spPr>
        <a:xfrm>
          <a:off x="1171575" y="5297138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1192</xdr:row>
      <xdr:rowOff>0</xdr:rowOff>
    </xdr:from>
    <xdr:to>
      <xdr:col>1</xdr:col>
      <xdr:colOff>895350</xdr:colOff>
      <xdr:row>1192</xdr:row>
      <xdr:rowOff>0</xdr:rowOff>
    </xdr:to>
    <xdr:sp fLocksText="0">
      <xdr:nvSpPr>
        <xdr:cNvPr id="716" name="Text Box 732"/>
        <xdr:cNvSpPr txBox="1">
          <a:spLocks noChangeArrowheads="1"/>
        </xdr:cNvSpPr>
      </xdr:nvSpPr>
      <xdr:spPr>
        <a:xfrm>
          <a:off x="1171575" y="5297138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1192</xdr:row>
      <xdr:rowOff>0</xdr:rowOff>
    </xdr:from>
    <xdr:to>
      <xdr:col>1</xdr:col>
      <xdr:colOff>895350</xdr:colOff>
      <xdr:row>1192</xdr:row>
      <xdr:rowOff>0</xdr:rowOff>
    </xdr:to>
    <xdr:sp fLocksText="0">
      <xdr:nvSpPr>
        <xdr:cNvPr id="717" name="Text Box 733"/>
        <xdr:cNvSpPr txBox="1">
          <a:spLocks noChangeArrowheads="1"/>
        </xdr:cNvSpPr>
      </xdr:nvSpPr>
      <xdr:spPr>
        <a:xfrm>
          <a:off x="1171575" y="5297138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1205</xdr:row>
      <xdr:rowOff>0</xdr:rowOff>
    </xdr:from>
    <xdr:to>
      <xdr:col>1</xdr:col>
      <xdr:colOff>895350</xdr:colOff>
      <xdr:row>1205</xdr:row>
      <xdr:rowOff>0</xdr:rowOff>
    </xdr:to>
    <xdr:sp fLocksText="0">
      <xdr:nvSpPr>
        <xdr:cNvPr id="718" name="Text Box 734"/>
        <xdr:cNvSpPr txBox="1">
          <a:spLocks noChangeArrowheads="1"/>
        </xdr:cNvSpPr>
      </xdr:nvSpPr>
      <xdr:spPr>
        <a:xfrm>
          <a:off x="1171575" y="5318188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1205</xdr:row>
      <xdr:rowOff>0</xdr:rowOff>
    </xdr:from>
    <xdr:to>
      <xdr:col>1</xdr:col>
      <xdr:colOff>895350</xdr:colOff>
      <xdr:row>1205</xdr:row>
      <xdr:rowOff>0</xdr:rowOff>
    </xdr:to>
    <xdr:sp fLocksText="0">
      <xdr:nvSpPr>
        <xdr:cNvPr id="719" name="Text Box 735"/>
        <xdr:cNvSpPr txBox="1">
          <a:spLocks noChangeArrowheads="1"/>
        </xdr:cNvSpPr>
      </xdr:nvSpPr>
      <xdr:spPr>
        <a:xfrm>
          <a:off x="1171575" y="5318188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1205</xdr:row>
      <xdr:rowOff>0</xdr:rowOff>
    </xdr:from>
    <xdr:to>
      <xdr:col>1</xdr:col>
      <xdr:colOff>895350</xdr:colOff>
      <xdr:row>1205</xdr:row>
      <xdr:rowOff>0</xdr:rowOff>
    </xdr:to>
    <xdr:sp fLocksText="0">
      <xdr:nvSpPr>
        <xdr:cNvPr id="720" name="Text Box 736"/>
        <xdr:cNvSpPr txBox="1">
          <a:spLocks noChangeArrowheads="1"/>
        </xdr:cNvSpPr>
      </xdr:nvSpPr>
      <xdr:spPr>
        <a:xfrm>
          <a:off x="1171575" y="5318188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1205</xdr:row>
      <xdr:rowOff>0</xdr:rowOff>
    </xdr:from>
    <xdr:to>
      <xdr:col>1</xdr:col>
      <xdr:colOff>895350</xdr:colOff>
      <xdr:row>1205</xdr:row>
      <xdr:rowOff>0</xdr:rowOff>
    </xdr:to>
    <xdr:sp fLocksText="0">
      <xdr:nvSpPr>
        <xdr:cNvPr id="721" name="Text Box 737"/>
        <xdr:cNvSpPr txBox="1">
          <a:spLocks noChangeArrowheads="1"/>
        </xdr:cNvSpPr>
      </xdr:nvSpPr>
      <xdr:spPr>
        <a:xfrm>
          <a:off x="1171575" y="5318188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1205</xdr:row>
      <xdr:rowOff>0</xdr:rowOff>
    </xdr:from>
    <xdr:to>
      <xdr:col>1</xdr:col>
      <xdr:colOff>895350</xdr:colOff>
      <xdr:row>1205</xdr:row>
      <xdr:rowOff>0</xdr:rowOff>
    </xdr:to>
    <xdr:sp fLocksText="0">
      <xdr:nvSpPr>
        <xdr:cNvPr id="722" name="Text Box 738"/>
        <xdr:cNvSpPr txBox="1">
          <a:spLocks noChangeArrowheads="1"/>
        </xdr:cNvSpPr>
      </xdr:nvSpPr>
      <xdr:spPr>
        <a:xfrm>
          <a:off x="1171575" y="5318188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1205</xdr:row>
      <xdr:rowOff>0</xdr:rowOff>
    </xdr:from>
    <xdr:to>
      <xdr:col>1</xdr:col>
      <xdr:colOff>895350</xdr:colOff>
      <xdr:row>1205</xdr:row>
      <xdr:rowOff>0</xdr:rowOff>
    </xdr:to>
    <xdr:sp fLocksText="0">
      <xdr:nvSpPr>
        <xdr:cNvPr id="723" name="Text Box 739"/>
        <xdr:cNvSpPr txBox="1">
          <a:spLocks noChangeArrowheads="1"/>
        </xdr:cNvSpPr>
      </xdr:nvSpPr>
      <xdr:spPr>
        <a:xfrm>
          <a:off x="1171575" y="5318188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1205</xdr:row>
      <xdr:rowOff>0</xdr:rowOff>
    </xdr:from>
    <xdr:to>
      <xdr:col>1</xdr:col>
      <xdr:colOff>895350</xdr:colOff>
      <xdr:row>1205</xdr:row>
      <xdr:rowOff>0</xdr:rowOff>
    </xdr:to>
    <xdr:sp fLocksText="0">
      <xdr:nvSpPr>
        <xdr:cNvPr id="724" name="Text Box 740"/>
        <xdr:cNvSpPr txBox="1">
          <a:spLocks noChangeArrowheads="1"/>
        </xdr:cNvSpPr>
      </xdr:nvSpPr>
      <xdr:spPr>
        <a:xfrm>
          <a:off x="1171575" y="5318188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1205</xdr:row>
      <xdr:rowOff>0</xdr:rowOff>
    </xdr:from>
    <xdr:to>
      <xdr:col>1</xdr:col>
      <xdr:colOff>885825</xdr:colOff>
      <xdr:row>1205</xdr:row>
      <xdr:rowOff>0</xdr:rowOff>
    </xdr:to>
    <xdr:sp fLocksText="0">
      <xdr:nvSpPr>
        <xdr:cNvPr id="725" name="Text Box 741"/>
        <xdr:cNvSpPr txBox="1">
          <a:spLocks noChangeArrowheads="1"/>
        </xdr:cNvSpPr>
      </xdr:nvSpPr>
      <xdr:spPr>
        <a:xfrm>
          <a:off x="1171575" y="531818850"/>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1205</xdr:row>
      <xdr:rowOff>0</xdr:rowOff>
    </xdr:from>
    <xdr:to>
      <xdr:col>1</xdr:col>
      <xdr:colOff>895350</xdr:colOff>
      <xdr:row>1205</xdr:row>
      <xdr:rowOff>0</xdr:rowOff>
    </xdr:to>
    <xdr:sp fLocksText="0">
      <xdr:nvSpPr>
        <xdr:cNvPr id="726" name="Text Box 742"/>
        <xdr:cNvSpPr txBox="1">
          <a:spLocks noChangeArrowheads="1"/>
        </xdr:cNvSpPr>
      </xdr:nvSpPr>
      <xdr:spPr>
        <a:xfrm>
          <a:off x="1171575" y="5318188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1205</xdr:row>
      <xdr:rowOff>0</xdr:rowOff>
    </xdr:from>
    <xdr:to>
      <xdr:col>1</xdr:col>
      <xdr:colOff>895350</xdr:colOff>
      <xdr:row>1205</xdr:row>
      <xdr:rowOff>0</xdr:rowOff>
    </xdr:to>
    <xdr:sp fLocksText="0">
      <xdr:nvSpPr>
        <xdr:cNvPr id="727" name="Text Box 743"/>
        <xdr:cNvSpPr txBox="1">
          <a:spLocks noChangeArrowheads="1"/>
        </xdr:cNvSpPr>
      </xdr:nvSpPr>
      <xdr:spPr>
        <a:xfrm>
          <a:off x="1171575" y="5318188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1205</xdr:row>
      <xdr:rowOff>0</xdr:rowOff>
    </xdr:from>
    <xdr:to>
      <xdr:col>1</xdr:col>
      <xdr:colOff>895350</xdr:colOff>
      <xdr:row>1205</xdr:row>
      <xdr:rowOff>0</xdr:rowOff>
    </xdr:to>
    <xdr:sp fLocksText="0">
      <xdr:nvSpPr>
        <xdr:cNvPr id="728" name="Text Box 744"/>
        <xdr:cNvSpPr txBox="1">
          <a:spLocks noChangeArrowheads="1"/>
        </xdr:cNvSpPr>
      </xdr:nvSpPr>
      <xdr:spPr>
        <a:xfrm>
          <a:off x="1171575" y="5318188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1205</xdr:row>
      <xdr:rowOff>0</xdr:rowOff>
    </xdr:from>
    <xdr:to>
      <xdr:col>1</xdr:col>
      <xdr:colOff>895350</xdr:colOff>
      <xdr:row>1205</xdr:row>
      <xdr:rowOff>0</xdr:rowOff>
    </xdr:to>
    <xdr:sp fLocksText="0">
      <xdr:nvSpPr>
        <xdr:cNvPr id="729" name="Text Box 745"/>
        <xdr:cNvSpPr txBox="1">
          <a:spLocks noChangeArrowheads="1"/>
        </xdr:cNvSpPr>
      </xdr:nvSpPr>
      <xdr:spPr>
        <a:xfrm>
          <a:off x="1171575" y="5318188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1205</xdr:row>
      <xdr:rowOff>0</xdr:rowOff>
    </xdr:from>
    <xdr:to>
      <xdr:col>1</xdr:col>
      <xdr:colOff>895350</xdr:colOff>
      <xdr:row>1205</xdr:row>
      <xdr:rowOff>0</xdr:rowOff>
    </xdr:to>
    <xdr:sp fLocksText="0">
      <xdr:nvSpPr>
        <xdr:cNvPr id="730" name="Text Box 746"/>
        <xdr:cNvSpPr txBox="1">
          <a:spLocks noChangeArrowheads="1"/>
        </xdr:cNvSpPr>
      </xdr:nvSpPr>
      <xdr:spPr>
        <a:xfrm>
          <a:off x="1171575" y="5318188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1205</xdr:row>
      <xdr:rowOff>0</xdr:rowOff>
    </xdr:from>
    <xdr:to>
      <xdr:col>1</xdr:col>
      <xdr:colOff>895350</xdr:colOff>
      <xdr:row>1205</xdr:row>
      <xdr:rowOff>0</xdr:rowOff>
    </xdr:to>
    <xdr:sp fLocksText="0">
      <xdr:nvSpPr>
        <xdr:cNvPr id="731" name="Text Box 747"/>
        <xdr:cNvSpPr txBox="1">
          <a:spLocks noChangeArrowheads="1"/>
        </xdr:cNvSpPr>
      </xdr:nvSpPr>
      <xdr:spPr>
        <a:xfrm>
          <a:off x="1171575" y="5318188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1205</xdr:row>
      <xdr:rowOff>0</xdr:rowOff>
    </xdr:from>
    <xdr:to>
      <xdr:col>1</xdr:col>
      <xdr:colOff>895350</xdr:colOff>
      <xdr:row>1205</xdr:row>
      <xdr:rowOff>0</xdr:rowOff>
    </xdr:to>
    <xdr:sp fLocksText="0">
      <xdr:nvSpPr>
        <xdr:cNvPr id="732" name="Text Box 748"/>
        <xdr:cNvSpPr txBox="1">
          <a:spLocks noChangeArrowheads="1"/>
        </xdr:cNvSpPr>
      </xdr:nvSpPr>
      <xdr:spPr>
        <a:xfrm>
          <a:off x="1171575" y="5318188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1205</xdr:row>
      <xdr:rowOff>0</xdr:rowOff>
    </xdr:from>
    <xdr:to>
      <xdr:col>1</xdr:col>
      <xdr:colOff>885825</xdr:colOff>
      <xdr:row>1205</xdr:row>
      <xdr:rowOff>0</xdr:rowOff>
    </xdr:to>
    <xdr:sp fLocksText="0">
      <xdr:nvSpPr>
        <xdr:cNvPr id="733" name="Text Box 749"/>
        <xdr:cNvSpPr txBox="1">
          <a:spLocks noChangeArrowheads="1"/>
        </xdr:cNvSpPr>
      </xdr:nvSpPr>
      <xdr:spPr>
        <a:xfrm>
          <a:off x="1171575" y="531818850"/>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1205</xdr:row>
      <xdr:rowOff>0</xdr:rowOff>
    </xdr:from>
    <xdr:to>
      <xdr:col>1</xdr:col>
      <xdr:colOff>895350</xdr:colOff>
      <xdr:row>1205</xdr:row>
      <xdr:rowOff>0</xdr:rowOff>
    </xdr:to>
    <xdr:sp fLocksText="0">
      <xdr:nvSpPr>
        <xdr:cNvPr id="734" name="Text Box 750"/>
        <xdr:cNvSpPr txBox="1">
          <a:spLocks noChangeArrowheads="1"/>
        </xdr:cNvSpPr>
      </xdr:nvSpPr>
      <xdr:spPr>
        <a:xfrm>
          <a:off x="1171575" y="5318188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1205</xdr:row>
      <xdr:rowOff>0</xdr:rowOff>
    </xdr:from>
    <xdr:to>
      <xdr:col>1</xdr:col>
      <xdr:colOff>895350</xdr:colOff>
      <xdr:row>1205</xdr:row>
      <xdr:rowOff>0</xdr:rowOff>
    </xdr:to>
    <xdr:sp fLocksText="0">
      <xdr:nvSpPr>
        <xdr:cNvPr id="735" name="Text Box 751"/>
        <xdr:cNvSpPr txBox="1">
          <a:spLocks noChangeArrowheads="1"/>
        </xdr:cNvSpPr>
      </xdr:nvSpPr>
      <xdr:spPr>
        <a:xfrm>
          <a:off x="1171575" y="5318188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1205</xdr:row>
      <xdr:rowOff>0</xdr:rowOff>
    </xdr:from>
    <xdr:to>
      <xdr:col>1</xdr:col>
      <xdr:colOff>895350</xdr:colOff>
      <xdr:row>1205</xdr:row>
      <xdr:rowOff>0</xdr:rowOff>
    </xdr:to>
    <xdr:sp fLocksText="0">
      <xdr:nvSpPr>
        <xdr:cNvPr id="736" name="Text Box 752"/>
        <xdr:cNvSpPr txBox="1">
          <a:spLocks noChangeArrowheads="1"/>
        </xdr:cNvSpPr>
      </xdr:nvSpPr>
      <xdr:spPr>
        <a:xfrm>
          <a:off x="1171575" y="5318188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1205</xdr:row>
      <xdr:rowOff>0</xdr:rowOff>
    </xdr:from>
    <xdr:to>
      <xdr:col>1</xdr:col>
      <xdr:colOff>895350</xdr:colOff>
      <xdr:row>1205</xdr:row>
      <xdr:rowOff>0</xdr:rowOff>
    </xdr:to>
    <xdr:sp fLocksText="0">
      <xdr:nvSpPr>
        <xdr:cNvPr id="737" name="Text Box 753"/>
        <xdr:cNvSpPr txBox="1">
          <a:spLocks noChangeArrowheads="1"/>
        </xdr:cNvSpPr>
      </xdr:nvSpPr>
      <xdr:spPr>
        <a:xfrm>
          <a:off x="1171575" y="5318188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1205</xdr:row>
      <xdr:rowOff>0</xdr:rowOff>
    </xdr:from>
    <xdr:to>
      <xdr:col>1</xdr:col>
      <xdr:colOff>895350</xdr:colOff>
      <xdr:row>1205</xdr:row>
      <xdr:rowOff>0</xdr:rowOff>
    </xdr:to>
    <xdr:sp fLocksText="0">
      <xdr:nvSpPr>
        <xdr:cNvPr id="738" name="Text Box 754"/>
        <xdr:cNvSpPr txBox="1">
          <a:spLocks noChangeArrowheads="1"/>
        </xdr:cNvSpPr>
      </xdr:nvSpPr>
      <xdr:spPr>
        <a:xfrm>
          <a:off x="1171575" y="5318188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1205</xdr:row>
      <xdr:rowOff>0</xdr:rowOff>
    </xdr:from>
    <xdr:to>
      <xdr:col>1</xdr:col>
      <xdr:colOff>895350</xdr:colOff>
      <xdr:row>1205</xdr:row>
      <xdr:rowOff>0</xdr:rowOff>
    </xdr:to>
    <xdr:sp fLocksText="0">
      <xdr:nvSpPr>
        <xdr:cNvPr id="739" name="Text Box 755"/>
        <xdr:cNvSpPr txBox="1">
          <a:spLocks noChangeArrowheads="1"/>
        </xdr:cNvSpPr>
      </xdr:nvSpPr>
      <xdr:spPr>
        <a:xfrm>
          <a:off x="1171575" y="5318188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1205</xdr:row>
      <xdr:rowOff>0</xdr:rowOff>
    </xdr:from>
    <xdr:to>
      <xdr:col>1</xdr:col>
      <xdr:colOff>895350</xdr:colOff>
      <xdr:row>1205</xdr:row>
      <xdr:rowOff>0</xdr:rowOff>
    </xdr:to>
    <xdr:sp fLocksText="0">
      <xdr:nvSpPr>
        <xdr:cNvPr id="740" name="Text Box 756"/>
        <xdr:cNvSpPr txBox="1">
          <a:spLocks noChangeArrowheads="1"/>
        </xdr:cNvSpPr>
      </xdr:nvSpPr>
      <xdr:spPr>
        <a:xfrm>
          <a:off x="1171575" y="5318188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1205</xdr:row>
      <xdr:rowOff>0</xdr:rowOff>
    </xdr:from>
    <xdr:to>
      <xdr:col>1</xdr:col>
      <xdr:colOff>885825</xdr:colOff>
      <xdr:row>1205</xdr:row>
      <xdr:rowOff>0</xdr:rowOff>
    </xdr:to>
    <xdr:sp fLocksText="0">
      <xdr:nvSpPr>
        <xdr:cNvPr id="741" name="Text Box 757"/>
        <xdr:cNvSpPr txBox="1">
          <a:spLocks noChangeArrowheads="1"/>
        </xdr:cNvSpPr>
      </xdr:nvSpPr>
      <xdr:spPr>
        <a:xfrm>
          <a:off x="1171575" y="531818850"/>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1205</xdr:row>
      <xdr:rowOff>0</xdr:rowOff>
    </xdr:from>
    <xdr:to>
      <xdr:col>1</xdr:col>
      <xdr:colOff>895350</xdr:colOff>
      <xdr:row>1205</xdr:row>
      <xdr:rowOff>0</xdr:rowOff>
    </xdr:to>
    <xdr:sp fLocksText="0">
      <xdr:nvSpPr>
        <xdr:cNvPr id="742" name="Text Box 758"/>
        <xdr:cNvSpPr txBox="1">
          <a:spLocks noChangeArrowheads="1"/>
        </xdr:cNvSpPr>
      </xdr:nvSpPr>
      <xdr:spPr>
        <a:xfrm>
          <a:off x="1171575" y="5318188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1205</xdr:row>
      <xdr:rowOff>0</xdr:rowOff>
    </xdr:from>
    <xdr:to>
      <xdr:col>1</xdr:col>
      <xdr:colOff>895350</xdr:colOff>
      <xdr:row>1205</xdr:row>
      <xdr:rowOff>0</xdr:rowOff>
    </xdr:to>
    <xdr:sp fLocksText="0">
      <xdr:nvSpPr>
        <xdr:cNvPr id="743" name="Text Box 759"/>
        <xdr:cNvSpPr txBox="1">
          <a:spLocks noChangeArrowheads="1"/>
        </xdr:cNvSpPr>
      </xdr:nvSpPr>
      <xdr:spPr>
        <a:xfrm>
          <a:off x="1171575" y="5318188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1205</xdr:row>
      <xdr:rowOff>0</xdr:rowOff>
    </xdr:from>
    <xdr:to>
      <xdr:col>1</xdr:col>
      <xdr:colOff>895350</xdr:colOff>
      <xdr:row>1205</xdr:row>
      <xdr:rowOff>0</xdr:rowOff>
    </xdr:to>
    <xdr:sp fLocksText="0">
      <xdr:nvSpPr>
        <xdr:cNvPr id="744" name="Text Box 760"/>
        <xdr:cNvSpPr txBox="1">
          <a:spLocks noChangeArrowheads="1"/>
        </xdr:cNvSpPr>
      </xdr:nvSpPr>
      <xdr:spPr>
        <a:xfrm>
          <a:off x="1171575" y="5318188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745" name="Text Box 761"/>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746" name="Text Box 762"/>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747" name="Text Box 763"/>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748" name="Text Box 764"/>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749" name="Text Box 765"/>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750" name="Text Box 766"/>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751" name="Text Box 767"/>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885825</xdr:colOff>
      <xdr:row>1444</xdr:row>
      <xdr:rowOff>0</xdr:rowOff>
    </xdr:to>
    <xdr:sp fLocksText="0">
      <xdr:nvSpPr>
        <xdr:cNvPr id="752" name="Text Box 768"/>
        <xdr:cNvSpPr txBox="1">
          <a:spLocks noChangeArrowheads="1"/>
        </xdr:cNvSpPr>
      </xdr:nvSpPr>
      <xdr:spPr>
        <a:xfrm>
          <a:off x="1171575" y="57051892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753" name="Text Box 769"/>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754" name="Text Box 770"/>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755" name="Text Box 771"/>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756" name="Text Box 772"/>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757" name="Text Box 773"/>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758" name="Text Box 774"/>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759" name="Text Box 775"/>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885825</xdr:colOff>
      <xdr:row>1444</xdr:row>
      <xdr:rowOff>0</xdr:rowOff>
    </xdr:to>
    <xdr:sp fLocksText="0">
      <xdr:nvSpPr>
        <xdr:cNvPr id="760" name="Text Box 776"/>
        <xdr:cNvSpPr txBox="1">
          <a:spLocks noChangeArrowheads="1"/>
        </xdr:cNvSpPr>
      </xdr:nvSpPr>
      <xdr:spPr>
        <a:xfrm>
          <a:off x="1171575" y="57051892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761" name="Text Box 777"/>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762" name="Text Box 778"/>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763" name="Text Box 779"/>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764" name="Text Box 780"/>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765" name="Text Box 781"/>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766" name="Text Box 782"/>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767" name="Text Box 783"/>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885825</xdr:colOff>
      <xdr:row>1444</xdr:row>
      <xdr:rowOff>0</xdr:rowOff>
    </xdr:to>
    <xdr:sp fLocksText="0">
      <xdr:nvSpPr>
        <xdr:cNvPr id="768" name="Text Box 784"/>
        <xdr:cNvSpPr txBox="1">
          <a:spLocks noChangeArrowheads="1"/>
        </xdr:cNvSpPr>
      </xdr:nvSpPr>
      <xdr:spPr>
        <a:xfrm>
          <a:off x="1171575" y="57051892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769" name="Text Box 785"/>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770" name="Text Box 786"/>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1444</xdr:row>
      <xdr:rowOff>0</xdr:rowOff>
    </xdr:from>
    <xdr:to>
      <xdr:col>1</xdr:col>
      <xdr:colOff>895350</xdr:colOff>
      <xdr:row>1444</xdr:row>
      <xdr:rowOff>0</xdr:rowOff>
    </xdr:to>
    <xdr:sp fLocksText="0">
      <xdr:nvSpPr>
        <xdr:cNvPr id="771" name="Text Box 787"/>
        <xdr:cNvSpPr txBox="1">
          <a:spLocks noChangeArrowheads="1"/>
        </xdr:cNvSpPr>
      </xdr:nvSpPr>
      <xdr:spPr>
        <a:xfrm>
          <a:off x="1171575" y="5705189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1189</xdr:row>
      <xdr:rowOff>0</xdr:rowOff>
    </xdr:from>
    <xdr:to>
      <xdr:col>1</xdr:col>
      <xdr:colOff>895350</xdr:colOff>
      <xdr:row>1189</xdr:row>
      <xdr:rowOff>0</xdr:rowOff>
    </xdr:to>
    <xdr:sp fLocksText="0">
      <xdr:nvSpPr>
        <xdr:cNvPr id="772" name="Text Box 788"/>
        <xdr:cNvSpPr txBox="1">
          <a:spLocks noChangeArrowheads="1"/>
        </xdr:cNvSpPr>
      </xdr:nvSpPr>
      <xdr:spPr>
        <a:xfrm>
          <a:off x="1171575" y="5292280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1189</xdr:row>
      <xdr:rowOff>0</xdr:rowOff>
    </xdr:from>
    <xdr:to>
      <xdr:col>1</xdr:col>
      <xdr:colOff>895350</xdr:colOff>
      <xdr:row>1189</xdr:row>
      <xdr:rowOff>0</xdr:rowOff>
    </xdr:to>
    <xdr:sp fLocksText="0">
      <xdr:nvSpPr>
        <xdr:cNvPr id="773" name="Text Box 789"/>
        <xdr:cNvSpPr txBox="1">
          <a:spLocks noChangeArrowheads="1"/>
        </xdr:cNvSpPr>
      </xdr:nvSpPr>
      <xdr:spPr>
        <a:xfrm>
          <a:off x="1171575" y="5292280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1189</xdr:row>
      <xdr:rowOff>0</xdr:rowOff>
    </xdr:from>
    <xdr:to>
      <xdr:col>1</xdr:col>
      <xdr:colOff>895350</xdr:colOff>
      <xdr:row>1189</xdr:row>
      <xdr:rowOff>0</xdr:rowOff>
    </xdr:to>
    <xdr:sp fLocksText="0">
      <xdr:nvSpPr>
        <xdr:cNvPr id="774" name="Text Box 790"/>
        <xdr:cNvSpPr txBox="1">
          <a:spLocks noChangeArrowheads="1"/>
        </xdr:cNvSpPr>
      </xdr:nvSpPr>
      <xdr:spPr>
        <a:xfrm>
          <a:off x="1171575" y="5292280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1189</xdr:row>
      <xdr:rowOff>0</xdr:rowOff>
    </xdr:from>
    <xdr:to>
      <xdr:col>1</xdr:col>
      <xdr:colOff>895350</xdr:colOff>
      <xdr:row>1189</xdr:row>
      <xdr:rowOff>0</xdr:rowOff>
    </xdr:to>
    <xdr:sp fLocksText="0">
      <xdr:nvSpPr>
        <xdr:cNvPr id="775" name="Text Box 791"/>
        <xdr:cNvSpPr txBox="1">
          <a:spLocks noChangeArrowheads="1"/>
        </xdr:cNvSpPr>
      </xdr:nvSpPr>
      <xdr:spPr>
        <a:xfrm>
          <a:off x="1171575" y="5292280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1189</xdr:row>
      <xdr:rowOff>0</xdr:rowOff>
    </xdr:from>
    <xdr:to>
      <xdr:col>1</xdr:col>
      <xdr:colOff>885825</xdr:colOff>
      <xdr:row>1189</xdr:row>
      <xdr:rowOff>0</xdr:rowOff>
    </xdr:to>
    <xdr:sp fLocksText="0">
      <xdr:nvSpPr>
        <xdr:cNvPr id="776" name="Text Box 792"/>
        <xdr:cNvSpPr txBox="1">
          <a:spLocks noChangeArrowheads="1"/>
        </xdr:cNvSpPr>
      </xdr:nvSpPr>
      <xdr:spPr>
        <a:xfrm>
          <a:off x="1171575" y="529228050"/>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1189</xdr:row>
      <xdr:rowOff>0</xdr:rowOff>
    </xdr:from>
    <xdr:to>
      <xdr:col>1</xdr:col>
      <xdr:colOff>895350</xdr:colOff>
      <xdr:row>1189</xdr:row>
      <xdr:rowOff>0</xdr:rowOff>
    </xdr:to>
    <xdr:sp fLocksText="0">
      <xdr:nvSpPr>
        <xdr:cNvPr id="777" name="Text Box 793"/>
        <xdr:cNvSpPr txBox="1">
          <a:spLocks noChangeArrowheads="1"/>
        </xdr:cNvSpPr>
      </xdr:nvSpPr>
      <xdr:spPr>
        <a:xfrm>
          <a:off x="1171575" y="5292280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1189</xdr:row>
      <xdr:rowOff>0</xdr:rowOff>
    </xdr:from>
    <xdr:to>
      <xdr:col>1</xdr:col>
      <xdr:colOff>895350</xdr:colOff>
      <xdr:row>1189</xdr:row>
      <xdr:rowOff>0</xdr:rowOff>
    </xdr:to>
    <xdr:sp fLocksText="0">
      <xdr:nvSpPr>
        <xdr:cNvPr id="778" name="Text Box 794"/>
        <xdr:cNvSpPr txBox="1">
          <a:spLocks noChangeArrowheads="1"/>
        </xdr:cNvSpPr>
      </xdr:nvSpPr>
      <xdr:spPr>
        <a:xfrm>
          <a:off x="1171575" y="5292280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1189</xdr:row>
      <xdr:rowOff>0</xdr:rowOff>
    </xdr:from>
    <xdr:to>
      <xdr:col>1</xdr:col>
      <xdr:colOff>895350</xdr:colOff>
      <xdr:row>1189</xdr:row>
      <xdr:rowOff>0</xdr:rowOff>
    </xdr:to>
    <xdr:sp fLocksText="0">
      <xdr:nvSpPr>
        <xdr:cNvPr id="779" name="Text Box 795"/>
        <xdr:cNvSpPr txBox="1">
          <a:spLocks noChangeArrowheads="1"/>
        </xdr:cNvSpPr>
      </xdr:nvSpPr>
      <xdr:spPr>
        <a:xfrm>
          <a:off x="1171575" y="5292280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1189</xdr:row>
      <xdr:rowOff>0</xdr:rowOff>
    </xdr:from>
    <xdr:to>
      <xdr:col>1</xdr:col>
      <xdr:colOff>895350</xdr:colOff>
      <xdr:row>1189</xdr:row>
      <xdr:rowOff>0</xdr:rowOff>
    </xdr:to>
    <xdr:sp fLocksText="0">
      <xdr:nvSpPr>
        <xdr:cNvPr id="780" name="Text Box 796"/>
        <xdr:cNvSpPr txBox="1">
          <a:spLocks noChangeArrowheads="1"/>
        </xdr:cNvSpPr>
      </xdr:nvSpPr>
      <xdr:spPr>
        <a:xfrm>
          <a:off x="1171575" y="5292280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1189</xdr:row>
      <xdr:rowOff>0</xdr:rowOff>
    </xdr:from>
    <xdr:to>
      <xdr:col>1</xdr:col>
      <xdr:colOff>895350</xdr:colOff>
      <xdr:row>1189</xdr:row>
      <xdr:rowOff>0</xdr:rowOff>
    </xdr:to>
    <xdr:sp fLocksText="0">
      <xdr:nvSpPr>
        <xdr:cNvPr id="781" name="Text Box 797"/>
        <xdr:cNvSpPr txBox="1">
          <a:spLocks noChangeArrowheads="1"/>
        </xdr:cNvSpPr>
      </xdr:nvSpPr>
      <xdr:spPr>
        <a:xfrm>
          <a:off x="1171575" y="5292280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1189</xdr:row>
      <xdr:rowOff>0</xdr:rowOff>
    </xdr:from>
    <xdr:to>
      <xdr:col>1</xdr:col>
      <xdr:colOff>895350</xdr:colOff>
      <xdr:row>1189</xdr:row>
      <xdr:rowOff>0</xdr:rowOff>
    </xdr:to>
    <xdr:sp fLocksText="0">
      <xdr:nvSpPr>
        <xdr:cNvPr id="782" name="Text Box 798"/>
        <xdr:cNvSpPr txBox="1">
          <a:spLocks noChangeArrowheads="1"/>
        </xdr:cNvSpPr>
      </xdr:nvSpPr>
      <xdr:spPr>
        <a:xfrm>
          <a:off x="1171575" y="5292280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1189</xdr:row>
      <xdr:rowOff>0</xdr:rowOff>
    </xdr:from>
    <xdr:to>
      <xdr:col>1</xdr:col>
      <xdr:colOff>895350</xdr:colOff>
      <xdr:row>1189</xdr:row>
      <xdr:rowOff>0</xdr:rowOff>
    </xdr:to>
    <xdr:sp fLocksText="0">
      <xdr:nvSpPr>
        <xdr:cNvPr id="783" name="Text Box 799"/>
        <xdr:cNvSpPr txBox="1">
          <a:spLocks noChangeArrowheads="1"/>
        </xdr:cNvSpPr>
      </xdr:nvSpPr>
      <xdr:spPr>
        <a:xfrm>
          <a:off x="1171575" y="5292280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1189</xdr:row>
      <xdr:rowOff>0</xdr:rowOff>
    </xdr:from>
    <xdr:to>
      <xdr:col>1</xdr:col>
      <xdr:colOff>895350</xdr:colOff>
      <xdr:row>1189</xdr:row>
      <xdr:rowOff>0</xdr:rowOff>
    </xdr:to>
    <xdr:sp fLocksText="0">
      <xdr:nvSpPr>
        <xdr:cNvPr id="784" name="Text Box 800"/>
        <xdr:cNvSpPr txBox="1">
          <a:spLocks noChangeArrowheads="1"/>
        </xdr:cNvSpPr>
      </xdr:nvSpPr>
      <xdr:spPr>
        <a:xfrm>
          <a:off x="1171575" y="5292280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1189</xdr:row>
      <xdr:rowOff>0</xdr:rowOff>
    </xdr:from>
    <xdr:to>
      <xdr:col>1</xdr:col>
      <xdr:colOff>895350</xdr:colOff>
      <xdr:row>1189</xdr:row>
      <xdr:rowOff>0</xdr:rowOff>
    </xdr:to>
    <xdr:sp fLocksText="0">
      <xdr:nvSpPr>
        <xdr:cNvPr id="785" name="Text Box 801"/>
        <xdr:cNvSpPr txBox="1">
          <a:spLocks noChangeArrowheads="1"/>
        </xdr:cNvSpPr>
      </xdr:nvSpPr>
      <xdr:spPr>
        <a:xfrm>
          <a:off x="1171575" y="5292280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1189</xdr:row>
      <xdr:rowOff>0</xdr:rowOff>
    </xdr:from>
    <xdr:to>
      <xdr:col>1</xdr:col>
      <xdr:colOff>895350</xdr:colOff>
      <xdr:row>1189</xdr:row>
      <xdr:rowOff>0</xdr:rowOff>
    </xdr:to>
    <xdr:sp fLocksText="0">
      <xdr:nvSpPr>
        <xdr:cNvPr id="786" name="Text Box 802"/>
        <xdr:cNvSpPr txBox="1">
          <a:spLocks noChangeArrowheads="1"/>
        </xdr:cNvSpPr>
      </xdr:nvSpPr>
      <xdr:spPr>
        <a:xfrm>
          <a:off x="1171575" y="5292280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1189</xdr:row>
      <xdr:rowOff>0</xdr:rowOff>
    </xdr:from>
    <xdr:to>
      <xdr:col>1</xdr:col>
      <xdr:colOff>895350</xdr:colOff>
      <xdr:row>1189</xdr:row>
      <xdr:rowOff>0</xdr:rowOff>
    </xdr:to>
    <xdr:sp fLocksText="0">
      <xdr:nvSpPr>
        <xdr:cNvPr id="787" name="Text Box 803"/>
        <xdr:cNvSpPr txBox="1">
          <a:spLocks noChangeArrowheads="1"/>
        </xdr:cNvSpPr>
      </xdr:nvSpPr>
      <xdr:spPr>
        <a:xfrm>
          <a:off x="1171575" y="5292280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1189</xdr:row>
      <xdr:rowOff>0</xdr:rowOff>
    </xdr:from>
    <xdr:to>
      <xdr:col>1</xdr:col>
      <xdr:colOff>895350</xdr:colOff>
      <xdr:row>1189</xdr:row>
      <xdr:rowOff>0</xdr:rowOff>
    </xdr:to>
    <xdr:sp fLocksText="0">
      <xdr:nvSpPr>
        <xdr:cNvPr id="788" name="Text Box 804"/>
        <xdr:cNvSpPr txBox="1">
          <a:spLocks noChangeArrowheads="1"/>
        </xdr:cNvSpPr>
      </xdr:nvSpPr>
      <xdr:spPr>
        <a:xfrm>
          <a:off x="1171575" y="52922805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781050</xdr:colOff>
      <xdr:row>261</xdr:row>
      <xdr:rowOff>333375</xdr:rowOff>
    </xdr:from>
    <xdr:to>
      <xdr:col>1</xdr:col>
      <xdr:colOff>923925</xdr:colOff>
      <xdr:row>262</xdr:row>
      <xdr:rowOff>0</xdr:rowOff>
    </xdr:to>
    <xdr:sp fLocksText="0">
      <xdr:nvSpPr>
        <xdr:cNvPr id="789" name="Text Box 805"/>
        <xdr:cNvSpPr txBox="1">
          <a:spLocks noChangeArrowheads="1"/>
        </xdr:cNvSpPr>
      </xdr:nvSpPr>
      <xdr:spPr>
        <a:xfrm>
          <a:off x="1181100" y="240163350"/>
          <a:ext cx="1428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781050</xdr:colOff>
      <xdr:row>273</xdr:row>
      <xdr:rowOff>0</xdr:rowOff>
    </xdr:from>
    <xdr:to>
      <xdr:col>1</xdr:col>
      <xdr:colOff>923925</xdr:colOff>
      <xdr:row>273</xdr:row>
      <xdr:rowOff>0</xdr:rowOff>
    </xdr:to>
    <xdr:sp fLocksText="0">
      <xdr:nvSpPr>
        <xdr:cNvPr id="790" name="Text Box 806"/>
        <xdr:cNvSpPr txBox="1">
          <a:spLocks noChangeArrowheads="1"/>
        </xdr:cNvSpPr>
      </xdr:nvSpPr>
      <xdr:spPr>
        <a:xfrm>
          <a:off x="1181100" y="2446020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781050</xdr:colOff>
      <xdr:row>273</xdr:row>
      <xdr:rowOff>0</xdr:rowOff>
    </xdr:from>
    <xdr:to>
      <xdr:col>1</xdr:col>
      <xdr:colOff>923925</xdr:colOff>
      <xdr:row>273</xdr:row>
      <xdr:rowOff>0</xdr:rowOff>
    </xdr:to>
    <xdr:sp fLocksText="0">
      <xdr:nvSpPr>
        <xdr:cNvPr id="791" name="Text Box 807"/>
        <xdr:cNvSpPr txBox="1">
          <a:spLocks noChangeArrowheads="1"/>
        </xdr:cNvSpPr>
      </xdr:nvSpPr>
      <xdr:spPr>
        <a:xfrm>
          <a:off x="1181100" y="2446020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781050</xdr:colOff>
      <xdr:row>273</xdr:row>
      <xdr:rowOff>0</xdr:rowOff>
    </xdr:from>
    <xdr:to>
      <xdr:col>1</xdr:col>
      <xdr:colOff>923925</xdr:colOff>
      <xdr:row>273</xdr:row>
      <xdr:rowOff>0</xdr:rowOff>
    </xdr:to>
    <xdr:sp fLocksText="0">
      <xdr:nvSpPr>
        <xdr:cNvPr id="792" name="Text Box 808"/>
        <xdr:cNvSpPr txBox="1">
          <a:spLocks noChangeArrowheads="1"/>
        </xdr:cNvSpPr>
      </xdr:nvSpPr>
      <xdr:spPr>
        <a:xfrm>
          <a:off x="1181100" y="2446020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781050</xdr:colOff>
      <xdr:row>273</xdr:row>
      <xdr:rowOff>0</xdr:rowOff>
    </xdr:from>
    <xdr:to>
      <xdr:col>1</xdr:col>
      <xdr:colOff>923925</xdr:colOff>
      <xdr:row>273</xdr:row>
      <xdr:rowOff>0</xdr:rowOff>
    </xdr:to>
    <xdr:sp fLocksText="0">
      <xdr:nvSpPr>
        <xdr:cNvPr id="793" name="Text Box 809"/>
        <xdr:cNvSpPr txBox="1">
          <a:spLocks noChangeArrowheads="1"/>
        </xdr:cNvSpPr>
      </xdr:nvSpPr>
      <xdr:spPr>
        <a:xfrm>
          <a:off x="1181100" y="2446020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781050</xdr:colOff>
      <xdr:row>273</xdr:row>
      <xdr:rowOff>0</xdr:rowOff>
    </xdr:from>
    <xdr:to>
      <xdr:col>1</xdr:col>
      <xdr:colOff>923925</xdr:colOff>
      <xdr:row>273</xdr:row>
      <xdr:rowOff>0</xdr:rowOff>
    </xdr:to>
    <xdr:sp fLocksText="0">
      <xdr:nvSpPr>
        <xdr:cNvPr id="794" name="Text Box 810"/>
        <xdr:cNvSpPr txBox="1">
          <a:spLocks noChangeArrowheads="1"/>
        </xdr:cNvSpPr>
      </xdr:nvSpPr>
      <xdr:spPr>
        <a:xfrm>
          <a:off x="1181100" y="2446020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781050</xdr:colOff>
      <xdr:row>273</xdr:row>
      <xdr:rowOff>0</xdr:rowOff>
    </xdr:from>
    <xdr:to>
      <xdr:col>1</xdr:col>
      <xdr:colOff>923925</xdr:colOff>
      <xdr:row>273</xdr:row>
      <xdr:rowOff>0</xdr:rowOff>
    </xdr:to>
    <xdr:sp fLocksText="0">
      <xdr:nvSpPr>
        <xdr:cNvPr id="795" name="Text Box 811"/>
        <xdr:cNvSpPr txBox="1">
          <a:spLocks noChangeArrowheads="1"/>
        </xdr:cNvSpPr>
      </xdr:nvSpPr>
      <xdr:spPr>
        <a:xfrm>
          <a:off x="1181100" y="2446020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781050</xdr:colOff>
      <xdr:row>273</xdr:row>
      <xdr:rowOff>0</xdr:rowOff>
    </xdr:from>
    <xdr:to>
      <xdr:col>1</xdr:col>
      <xdr:colOff>923925</xdr:colOff>
      <xdr:row>273</xdr:row>
      <xdr:rowOff>0</xdr:rowOff>
    </xdr:to>
    <xdr:sp fLocksText="0">
      <xdr:nvSpPr>
        <xdr:cNvPr id="796" name="Text Box 812"/>
        <xdr:cNvSpPr txBox="1">
          <a:spLocks noChangeArrowheads="1"/>
        </xdr:cNvSpPr>
      </xdr:nvSpPr>
      <xdr:spPr>
        <a:xfrm>
          <a:off x="1181100" y="2446020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2638425</xdr:colOff>
      <xdr:row>273</xdr:row>
      <xdr:rowOff>0</xdr:rowOff>
    </xdr:from>
    <xdr:to>
      <xdr:col>1</xdr:col>
      <xdr:colOff>2847975</xdr:colOff>
      <xdr:row>274</xdr:row>
      <xdr:rowOff>323850</xdr:rowOff>
    </xdr:to>
    <xdr:sp fLocksText="0">
      <xdr:nvSpPr>
        <xdr:cNvPr id="797" name="Text Box 813"/>
        <xdr:cNvSpPr txBox="1">
          <a:spLocks noChangeArrowheads="1"/>
        </xdr:cNvSpPr>
      </xdr:nvSpPr>
      <xdr:spPr>
        <a:xfrm>
          <a:off x="3038475" y="244602000"/>
          <a:ext cx="20955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781050</xdr:colOff>
      <xdr:row>250</xdr:row>
      <xdr:rowOff>0</xdr:rowOff>
    </xdr:from>
    <xdr:to>
      <xdr:col>1</xdr:col>
      <xdr:colOff>923925</xdr:colOff>
      <xdr:row>250</xdr:row>
      <xdr:rowOff>0</xdr:rowOff>
    </xdr:to>
    <xdr:sp fLocksText="0">
      <xdr:nvSpPr>
        <xdr:cNvPr id="798" name="Text Box 814"/>
        <xdr:cNvSpPr txBox="1">
          <a:spLocks noChangeArrowheads="1"/>
        </xdr:cNvSpPr>
      </xdr:nvSpPr>
      <xdr:spPr>
        <a:xfrm>
          <a:off x="1181100" y="2362962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781050</xdr:colOff>
      <xdr:row>250</xdr:row>
      <xdr:rowOff>0</xdr:rowOff>
    </xdr:from>
    <xdr:to>
      <xdr:col>1</xdr:col>
      <xdr:colOff>923925</xdr:colOff>
      <xdr:row>250</xdr:row>
      <xdr:rowOff>0</xdr:rowOff>
    </xdr:to>
    <xdr:sp fLocksText="0">
      <xdr:nvSpPr>
        <xdr:cNvPr id="799" name="Text Box 815"/>
        <xdr:cNvSpPr txBox="1">
          <a:spLocks noChangeArrowheads="1"/>
        </xdr:cNvSpPr>
      </xdr:nvSpPr>
      <xdr:spPr>
        <a:xfrm>
          <a:off x="1181100" y="2362962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781050</xdr:colOff>
      <xdr:row>250</xdr:row>
      <xdr:rowOff>0</xdr:rowOff>
    </xdr:from>
    <xdr:to>
      <xdr:col>1</xdr:col>
      <xdr:colOff>923925</xdr:colOff>
      <xdr:row>250</xdr:row>
      <xdr:rowOff>0</xdr:rowOff>
    </xdr:to>
    <xdr:sp fLocksText="0">
      <xdr:nvSpPr>
        <xdr:cNvPr id="800" name="Text Box 816"/>
        <xdr:cNvSpPr txBox="1">
          <a:spLocks noChangeArrowheads="1"/>
        </xdr:cNvSpPr>
      </xdr:nvSpPr>
      <xdr:spPr>
        <a:xfrm>
          <a:off x="1181100" y="2362962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781050</xdr:colOff>
      <xdr:row>250</xdr:row>
      <xdr:rowOff>0</xdr:rowOff>
    </xdr:from>
    <xdr:to>
      <xdr:col>1</xdr:col>
      <xdr:colOff>923925</xdr:colOff>
      <xdr:row>250</xdr:row>
      <xdr:rowOff>0</xdr:rowOff>
    </xdr:to>
    <xdr:sp fLocksText="0">
      <xdr:nvSpPr>
        <xdr:cNvPr id="801" name="Text Box 817"/>
        <xdr:cNvSpPr txBox="1">
          <a:spLocks noChangeArrowheads="1"/>
        </xdr:cNvSpPr>
      </xdr:nvSpPr>
      <xdr:spPr>
        <a:xfrm>
          <a:off x="1181100" y="2362962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781050</xdr:colOff>
      <xdr:row>250</xdr:row>
      <xdr:rowOff>0</xdr:rowOff>
    </xdr:from>
    <xdr:to>
      <xdr:col>1</xdr:col>
      <xdr:colOff>923925</xdr:colOff>
      <xdr:row>250</xdr:row>
      <xdr:rowOff>0</xdr:rowOff>
    </xdr:to>
    <xdr:sp fLocksText="0">
      <xdr:nvSpPr>
        <xdr:cNvPr id="802" name="Text Box 818"/>
        <xdr:cNvSpPr txBox="1">
          <a:spLocks noChangeArrowheads="1"/>
        </xdr:cNvSpPr>
      </xdr:nvSpPr>
      <xdr:spPr>
        <a:xfrm>
          <a:off x="1181100" y="2362962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781050</xdr:colOff>
      <xdr:row>250</xdr:row>
      <xdr:rowOff>0</xdr:rowOff>
    </xdr:from>
    <xdr:to>
      <xdr:col>1</xdr:col>
      <xdr:colOff>923925</xdr:colOff>
      <xdr:row>250</xdr:row>
      <xdr:rowOff>0</xdr:rowOff>
    </xdr:to>
    <xdr:sp fLocksText="0">
      <xdr:nvSpPr>
        <xdr:cNvPr id="803" name="Text Box 819"/>
        <xdr:cNvSpPr txBox="1">
          <a:spLocks noChangeArrowheads="1"/>
        </xdr:cNvSpPr>
      </xdr:nvSpPr>
      <xdr:spPr>
        <a:xfrm>
          <a:off x="1181100" y="2362962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781050</xdr:colOff>
      <xdr:row>250</xdr:row>
      <xdr:rowOff>0</xdr:rowOff>
    </xdr:from>
    <xdr:to>
      <xdr:col>1</xdr:col>
      <xdr:colOff>923925</xdr:colOff>
      <xdr:row>250</xdr:row>
      <xdr:rowOff>0</xdr:rowOff>
    </xdr:to>
    <xdr:sp fLocksText="0">
      <xdr:nvSpPr>
        <xdr:cNvPr id="804" name="Text Box 820"/>
        <xdr:cNvSpPr txBox="1">
          <a:spLocks noChangeArrowheads="1"/>
        </xdr:cNvSpPr>
      </xdr:nvSpPr>
      <xdr:spPr>
        <a:xfrm>
          <a:off x="1181100" y="2362962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781050</xdr:colOff>
      <xdr:row>250</xdr:row>
      <xdr:rowOff>0</xdr:rowOff>
    </xdr:from>
    <xdr:to>
      <xdr:col>1</xdr:col>
      <xdr:colOff>923925</xdr:colOff>
      <xdr:row>250</xdr:row>
      <xdr:rowOff>0</xdr:rowOff>
    </xdr:to>
    <xdr:sp fLocksText="0">
      <xdr:nvSpPr>
        <xdr:cNvPr id="805" name="Text Box 821"/>
        <xdr:cNvSpPr txBox="1">
          <a:spLocks noChangeArrowheads="1"/>
        </xdr:cNvSpPr>
      </xdr:nvSpPr>
      <xdr:spPr>
        <a:xfrm>
          <a:off x="1181100" y="2362962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2638425</xdr:colOff>
      <xdr:row>250</xdr:row>
      <xdr:rowOff>0</xdr:rowOff>
    </xdr:from>
    <xdr:to>
      <xdr:col>1</xdr:col>
      <xdr:colOff>2847975</xdr:colOff>
      <xdr:row>250</xdr:row>
      <xdr:rowOff>0</xdr:rowOff>
    </xdr:to>
    <xdr:sp fLocksText="0">
      <xdr:nvSpPr>
        <xdr:cNvPr id="806" name="Text Box 822"/>
        <xdr:cNvSpPr txBox="1">
          <a:spLocks noChangeArrowheads="1"/>
        </xdr:cNvSpPr>
      </xdr:nvSpPr>
      <xdr:spPr>
        <a:xfrm>
          <a:off x="3038475" y="236296200"/>
          <a:ext cx="2095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346</xdr:row>
      <xdr:rowOff>0</xdr:rowOff>
    </xdr:from>
    <xdr:to>
      <xdr:col>1</xdr:col>
      <xdr:colOff>104775</xdr:colOff>
      <xdr:row>346</xdr:row>
      <xdr:rowOff>0</xdr:rowOff>
    </xdr:to>
    <xdr:pic>
      <xdr:nvPicPr>
        <xdr:cNvPr id="807" name="Picture 823"/>
        <xdr:cNvPicPr preferRelativeResize="1">
          <a:picLocks noChangeAspect="1"/>
        </xdr:cNvPicPr>
      </xdr:nvPicPr>
      <xdr:blipFill>
        <a:blip r:embed="rId1"/>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08" name="Picture 824"/>
        <xdr:cNvPicPr preferRelativeResize="1">
          <a:picLocks noChangeAspect="1"/>
        </xdr:cNvPicPr>
      </xdr:nvPicPr>
      <xdr:blipFill>
        <a:blip r:embed="rId1"/>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09" name="Picture 82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10" name="Picture 82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11" name="Picture 82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12" name="Picture 82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13" name="Picture 82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14" name="Picture 83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15" name="Picture 83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16" name="Picture 83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17" name="Picture 83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18" name="Picture 83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19" name="Picture 835"/>
        <xdr:cNvPicPr preferRelativeResize="1">
          <a:picLocks noChangeAspect="1"/>
        </xdr:cNvPicPr>
      </xdr:nvPicPr>
      <xdr:blipFill>
        <a:blip r:embed="rId1"/>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20" name="Picture 836"/>
        <xdr:cNvPicPr preferRelativeResize="1">
          <a:picLocks noChangeAspect="1"/>
        </xdr:cNvPicPr>
      </xdr:nvPicPr>
      <xdr:blipFill>
        <a:blip r:embed="rId1"/>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347</xdr:row>
      <xdr:rowOff>0</xdr:rowOff>
    </xdr:from>
    <xdr:to>
      <xdr:col>1</xdr:col>
      <xdr:colOff>104775</xdr:colOff>
      <xdr:row>347</xdr:row>
      <xdr:rowOff>0</xdr:rowOff>
    </xdr:to>
    <xdr:pic>
      <xdr:nvPicPr>
        <xdr:cNvPr id="821" name="Picture 837"/>
        <xdr:cNvPicPr preferRelativeResize="1">
          <a:picLocks noChangeAspect="1"/>
        </xdr:cNvPicPr>
      </xdr:nvPicPr>
      <xdr:blipFill>
        <a:blip r:embed="rId2"/>
        <a:stretch>
          <a:fillRect/>
        </a:stretch>
      </xdr:blipFill>
      <xdr:spPr>
        <a:xfrm>
          <a:off x="400050" y="267347700"/>
          <a:ext cx="104775" cy="0"/>
        </a:xfrm>
        <a:prstGeom prst="rect">
          <a:avLst/>
        </a:prstGeom>
        <a:noFill/>
        <a:ln w="9525" cmpd="sng">
          <a:noFill/>
        </a:ln>
      </xdr:spPr>
    </xdr:pic>
    <xdr:clientData/>
  </xdr:twoCellAnchor>
  <xdr:twoCellAnchor>
    <xdr:from>
      <xdr:col>1</xdr:col>
      <xdr:colOff>0</xdr:colOff>
      <xdr:row>347</xdr:row>
      <xdr:rowOff>0</xdr:rowOff>
    </xdr:from>
    <xdr:to>
      <xdr:col>1</xdr:col>
      <xdr:colOff>104775</xdr:colOff>
      <xdr:row>347</xdr:row>
      <xdr:rowOff>0</xdr:rowOff>
    </xdr:to>
    <xdr:pic>
      <xdr:nvPicPr>
        <xdr:cNvPr id="822" name="Picture 838"/>
        <xdr:cNvPicPr preferRelativeResize="1">
          <a:picLocks noChangeAspect="1"/>
        </xdr:cNvPicPr>
      </xdr:nvPicPr>
      <xdr:blipFill>
        <a:blip r:embed="rId2"/>
        <a:stretch>
          <a:fillRect/>
        </a:stretch>
      </xdr:blipFill>
      <xdr:spPr>
        <a:xfrm>
          <a:off x="400050" y="267347700"/>
          <a:ext cx="104775" cy="0"/>
        </a:xfrm>
        <a:prstGeom prst="rect">
          <a:avLst/>
        </a:prstGeom>
        <a:noFill/>
        <a:ln w="9525" cmpd="sng">
          <a:noFill/>
        </a:ln>
      </xdr:spPr>
    </xdr:pic>
    <xdr:clientData/>
  </xdr:twoCellAnchor>
  <xdr:twoCellAnchor>
    <xdr:from>
      <xdr:col>1</xdr:col>
      <xdr:colOff>0</xdr:colOff>
      <xdr:row>354</xdr:row>
      <xdr:rowOff>0</xdr:rowOff>
    </xdr:from>
    <xdr:to>
      <xdr:col>1</xdr:col>
      <xdr:colOff>104775</xdr:colOff>
      <xdr:row>354</xdr:row>
      <xdr:rowOff>0</xdr:rowOff>
    </xdr:to>
    <xdr:pic>
      <xdr:nvPicPr>
        <xdr:cNvPr id="823" name="Picture 839"/>
        <xdr:cNvPicPr preferRelativeResize="1">
          <a:picLocks noChangeAspect="1"/>
        </xdr:cNvPicPr>
      </xdr:nvPicPr>
      <xdr:blipFill>
        <a:blip r:embed="rId2"/>
        <a:stretch>
          <a:fillRect/>
        </a:stretch>
      </xdr:blipFill>
      <xdr:spPr>
        <a:xfrm>
          <a:off x="400050" y="270214725"/>
          <a:ext cx="104775" cy="0"/>
        </a:xfrm>
        <a:prstGeom prst="rect">
          <a:avLst/>
        </a:prstGeom>
        <a:noFill/>
        <a:ln w="9525" cmpd="sng">
          <a:noFill/>
        </a:ln>
      </xdr:spPr>
    </xdr:pic>
    <xdr:clientData/>
  </xdr:twoCellAnchor>
  <xdr:twoCellAnchor>
    <xdr:from>
      <xdr:col>1</xdr:col>
      <xdr:colOff>0</xdr:colOff>
      <xdr:row>354</xdr:row>
      <xdr:rowOff>0</xdr:rowOff>
    </xdr:from>
    <xdr:to>
      <xdr:col>1</xdr:col>
      <xdr:colOff>104775</xdr:colOff>
      <xdr:row>354</xdr:row>
      <xdr:rowOff>0</xdr:rowOff>
    </xdr:to>
    <xdr:pic>
      <xdr:nvPicPr>
        <xdr:cNvPr id="824" name="Picture 840"/>
        <xdr:cNvPicPr preferRelativeResize="1">
          <a:picLocks noChangeAspect="1"/>
        </xdr:cNvPicPr>
      </xdr:nvPicPr>
      <xdr:blipFill>
        <a:blip r:embed="rId2"/>
        <a:stretch>
          <a:fillRect/>
        </a:stretch>
      </xdr:blipFill>
      <xdr:spPr>
        <a:xfrm>
          <a:off x="400050" y="270214725"/>
          <a:ext cx="104775" cy="0"/>
        </a:xfrm>
        <a:prstGeom prst="rect">
          <a:avLst/>
        </a:prstGeom>
        <a:noFill/>
        <a:ln w="9525" cmpd="sng">
          <a:noFill/>
        </a:ln>
      </xdr:spPr>
    </xdr:pic>
    <xdr:clientData/>
  </xdr:twoCellAnchor>
  <xdr:twoCellAnchor>
    <xdr:from>
      <xdr:col>1</xdr:col>
      <xdr:colOff>0</xdr:colOff>
      <xdr:row>354</xdr:row>
      <xdr:rowOff>0</xdr:rowOff>
    </xdr:from>
    <xdr:to>
      <xdr:col>1</xdr:col>
      <xdr:colOff>104775</xdr:colOff>
      <xdr:row>354</xdr:row>
      <xdr:rowOff>0</xdr:rowOff>
    </xdr:to>
    <xdr:pic>
      <xdr:nvPicPr>
        <xdr:cNvPr id="825" name="Picture 841"/>
        <xdr:cNvPicPr preferRelativeResize="1">
          <a:picLocks noChangeAspect="1"/>
        </xdr:cNvPicPr>
      </xdr:nvPicPr>
      <xdr:blipFill>
        <a:blip r:embed="rId2"/>
        <a:stretch>
          <a:fillRect/>
        </a:stretch>
      </xdr:blipFill>
      <xdr:spPr>
        <a:xfrm>
          <a:off x="400050" y="270214725"/>
          <a:ext cx="104775" cy="0"/>
        </a:xfrm>
        <a:prstGeom prst="rect">
          <a:avLst/>
        </a:prstGeom>
        <a:noFill/>
        <a:ln w="9525" cmpd="sng">
          <a:noFill/>
        </a:ln>
      </xdr:spPr>
    </xdr:pic>
    <xdr:clientData/>
  </xdr:twoCellAnchor>
  <xdr:twoCellAnchor>
    <xdr:from>
      <xdr:col>1</xdr:col>
      <xdr:colOff>0</xdr:colOff>
      <xdr:row>354</xdr:row>
      <xdr:rowOff>0</xdr:rowOff>
    </xdr:from>
    <xdr:to>
      <xdr:col>1</xdr:col>
      <xdr:colOff>104775</xdr:colOff>
      <xdr:row>354</xdr:row>
      <xdr:rowOff>0</xdr:rowOff>
    </xdr:to>
    <xdr:pic>
      <xdr:nvPicPr>
        <xdr:cNvPr id="826" name="Picture 842"/>
        <xdr:cNvPicPr preferRelativeResize="1">
          <a:picLocks noChangeAspect="1"/>
        </xdr:cNvPicPr>
      </xdr:nvPicPr>
      <xdr:blipFill>
        <a:blip r:embed="rId2"/>
        <a:stretch>
          <a:fillRect/>
        </a:stretch>
      </xdr:blipFill>
      <xdr:spPr>
        <a:xfrm>
          <a:off x="400050" y="270214725"/>
          <a:ext cx="104775" cy="0"/>
        </a:xfrm>
        <a:prstGeom prst="rect">
          <a:avLst/>
        </a:prstGeom>
        <a:noFill/>
        <a:ln w="9525" cmpd="sng">
          <a:noFill/>
        </a:ln>
      </xdr:spPr>
    </xdr:pic>
    <xdr:clientData/>
  </xdr:twoCellAnchor>
  <xdr:twoCellAnchor>
    <xdr:from>
      <xdr:col>1</xdr:col>
      <xdr:colOff>0</xdr:colOff>
      <xdr:row>401</xdr:row>
      <xdr:rowOff>0</xdr:rowOff>
    </xdr:from>
    <xdr:to>
      <xdr:col>1</xdr:col>
      <xdr:colOff>104775</xdr:colOff>
      <xdr:row>401</xdr:row>
      <xdr:rowOff>0</xdr:rowOff>
    </xdr:to>
    <xdr:pic>
      <xdr:nvPicPr>
        <xdr:cNvPr id="827" name="Picture 843"/>
        <xdr:cNvPicPr preferRelativeResize="1">
          <a:picLocks noChangeAspect="1"/>
        </xdr:cNvPicPr>
      </xdr:nvPicPr>
      <xdr:blipFill>
        <a:blip r:embed="rId2"/>
        <a:stretch>
          <a:fillRect/>
        </a:stretch>
      </xdr:blipFill>
      <xdr:spPr>
        <a:xfrm>
          <a:off x="400050" y="289436175"/>
          <a:ext cx="104775" cy="0"/>
        </a:xfrm>
        <a:prstGeom prst="rect">
          <a:avLst/>
        </a:prstGeom>
        <a:noFill/>
        <a:ln w="9525" cmpd="sng">
          <a:noFill/>
        </a:ln>
      </xdr:spPr>
    </xdr:pic>
    <xdr:clientData/>
  </xdr:twoCellAnchor>
  <xdr:twoCellAnchor>
    <xdr:from>
      <xdr:col>1</xdr:col>
      <xdr:colOff>0</xdr:colOff>
      <xdr:row>403</xdr:row>
      <xdr:rowOff>0</xdr:rowOff>
    </xdr:from>
    <xdr:to>
      <xdr:col>1</xdr:col>
      <xdr:colOff>104775</xdr:colOff>
      <xdr:row>403</xdr:row>
      <xdr:rowOff>0</xdr:rowOff>
    </xdr:to>
    <xdr:pic>
      <xdr:nvPicPr>
        <xdr:cNvPr id="828" name="Picture 844"/>
        <xdr:cNvPicPr preferRelativeResize="1">
          <a:picLocks noChangeAspect="1"/>
        </xdr:cNvPicPr>
      </xdr:nvPicPr>
      <xdr:blipFill>
        <a:blip r:embed="rId2"/>
        <a:stretch>
          <a:fillRect/>
        </a:stretch>
      </xdr:blipFill>
      <xdr:spPr>
        <a:xfrm>
          <a:off x="400050" y="290579175"/>
          <a:ext cx="104775" cy="0"/>
        </a:xfrm>
        <a:prstGeom prst="rect">
          <a:avLst/>
        </a:prstGeom>
        <a:noFill/>
        <a:ln w="9525" cmpd="sng">
          <a:noFill/>
        </a:ln>
      </xdr:spPr>
    </xdr:pic>
    <xdr:clientData/>
  </xdr:twoCellAnchor>
  <xdr:twoCellAnchor>
    <xdr:from>
      <xdr:col>1</xdr:col>
      <xdr:colOff>0</xdr:colOff>
      <xdr:row>403</xdr:row>
      <xdr:rowOff>0</xdr:rowOff>
    </xdr:from>
    <xdr:to>
      <xdr:col>1</xdr:col>
      <xdr:colOff>104775</xdr:colOff>
      <xdr:row>403</xdr:row>
      <xdr:rowOff>0</xdr:rowOff>
    </xdr:to>
    <xdr:pic>
      <xdr:nvPicPr>
        <xdr:cNvPr id="829" name="Picture 845"/>
        <xdr:cNvPicPr preferRelativeResize="1">
          <a:picLocks noChangeAspect="1"/>
        </xdr:cNvPicPr>
      </xdr:nvPicPr>
      <xdr:blipFill>
        <a:blip r:embed="rId2"/>
        <a:stretch>
          <a:fillRect/>
        </a:stretch>
      </xdr:blipFill>
      <xdr:spPr>
        <a:xfrm>
          <a:off x="400050" y="290579175"/>
          <a:ext cx="104775" cy="0"/>
        </a:xfrm>
        <a:prstGeom prst="rect">
          <a:avLst/>
        </a:prstGeom>
        <a:noFill/>
        <a:ln w="9525" cmpd="sng">
          <a:noFill/>
        </a:ln>
      </xdr:spPr>
    </xdr:pic>
    <xdr:clientData/>
  </xdr:twoCellAnchor>
  <xdr:twoCellAnchor>
    <xdr:from>
      <xdr:col>1</xdr:col>
      <xdr:colOff>0</xdr:colOff>
      <xdr:row>403</xdr:row>
      <xdr:rowOff>0</xdr:rowOff>
    </xdr:from>
    <xdr:to>
      <xdr:col>1</xdr:col>
      <xdr:colOff>104775</xdr:colOff>
      <xdr:row>403</xdr:row>
      <xdr:rowOff>0</xdr:rowOff>
    </xdr:to>
    <xdr:pic>
      <xdr:nvPicPr>
        <xdr:cNvPr id="830" name="Picture 846"/>
        <xdr:cNvPicPr preferRelativeResize="1">
          <a:picLocks noChangeAspect="1"/>
        </xdr:cNvPicPr>
      </xdr:nvPicPr>
      <xdr:blipFill>
        <a:blip r:embed="rId2"/>
        <a:stretch>
          <a:fillRect/>
        </a:stretch>
      </xdr:blipFill>
      <xdr:spPr>
        <a:xfrm>
          <a:off x="400050" y="290579175"/>
          <a:ext cx="104775" cy="0"/>
        </a:xfrm>
        <a:prstGeom prst="rect">
          <a:avLst/>
        </a:prstGeom>
        <a:noFill/>
        <a:ln w="9525" cmpd="sng">
          <a:noFill/>
        </a:ln>
      </xdr:spPr>
    </xdr:pic>
    <xdr:clientData/>
  </xdr:twoCellAnchor>
  <xdr:twoCellAnchor>
    <xdr:from>
      <xdr:col>1</xdr:col>
      <xdr:colOff>0</xdr:colOff>
      <xdr:row>403</xdr:row>
      <xdr:rowOff>0</xdr:rowOff>
    </xdr:from>
    <xdr:to>
      <xdr:col>1</xdr:col>
      <xdr:colOff>104775</xdr:colOff>
      <xdr:row>403</xdr:row>
      <xdr:rowOff>0</xdr:rowOff>
    </xdr:to>
    <xdr:pic>
      <xdr:nvPicPr>
        <xdr:cNvPr id="831" name="Picture 847"/>
        <xdr:cNvPicPr preferRelativeResize="1">
          <a:picLocks noChangeAspect="1"/>
        </xdr:cNvPicPr>
      </xdr:nvPicPr>
      <xdr:blipFill>
        <a:blip r:embed="rId2"/>
        <a:stretch>
          <a:fillRect/>
        </a:stretch>
      </xdr:blipFill>
      <xdr:spPr>
        <a:xfrm>
          <a:off x="400050" y="290579175"/>
          <a:ext cx="104775" cy="0"/>
        </a:xfrm>
        <a:prstGeom prst="rect">
          <a:avLst/>
        </a:prstGeom>
        <a:noFill/>
        <a:ln w="9525" cmpd="sng">
          <a:noFill/>
        </a:ln>
      </xdr:spPr>
    </xdr:pic>
    <xdr:clientData/>
  </xdr:twoCellAnchor>
  <xdr:twoCellAnchor>
    <xdr:from>
      <xdr:col>1</xdr:col>
      <xdr:colOff>0</xdr:colOff>
      <xdr:row>403</xdr:row>
      <xdr:rowOff>0</xdr:rowOff>
    </xdr:from>
    <xdr:to>
      <xdr:col>1</xdr:col>
      <xdr:colOff>104775</xdr:colOff>
      <xdr:row>403</xdr:row>
      <xdr:rowOff>0</xdr:rowOff>
    </xdr:to>
    <xdr:pic>
      <xdr:nvPicPr>
        <xdr:cNvPr id="832" name="Picture 848"/>
        <xdr:cNvPicPr preferRelativeResize="1">
          <a:picLocks noChangeAspect="1"/>
        </xdr:cNvPicPr>
      </xdr:nvPicPr>
      <xdr:blipFill>
        <a:blip r:embed="rId2"/>
        <a:stretch>
          <a:fillRect/>
        </a:stretch>
      </xdr:blipFill>
      <xdr:spPr>
        <a:xfrm>
          <a:off x="400050" y="290579175"/>
          <a:ext cx="104775" cy="0"/>
        </a:xfrm>
        <a:prstGeom prst="rect">
          <a:avLst/>
        </a:prstGeom>
        <a:noFill/>
        <a:ln w="9525" cmpd="sng">
          <a:noFill/>
        </a:ln>
      </xdr:spPr>
    </xdr:pic>
    <xdr:clientData/>
  </xdr:twoCellAnchor>
  <xdr:twoCellAnchor>
    <xdr:from>
      <xdr:col>1</xdr:col>
      <xdr:colOff>0</xdr:colOff>
      <xdr:row>403</xdr:row>
      <xdr:rowOff>0</xdr:rowOff>
    </xdr:from>
    <xdr:to>
      <xdr:col>1</xdr:col>
      <xdr:colOff>104775</xdr:colOff>
      <xdr:row>403</xdr:row>
      <xdr:rowOff>0</xdr:rowOff>
    </xdr:to>
    <xdr:pic>
      <xdr:nvPicPr>
        <xdr:cNvPr id="833" name="Picture 849"/>
        <xdr:cNvPicPr preferRelativeResize="1">
          <a:picLocks noChangeAspect="1"/>
        </xdr:cNvPicPr>
      </xdr:nvPicPr>
      <xdr:blipFill>
        <a:blip r:embed="rId2"/>
        <a:stretch>
          <a:fillRect/>
        </a:stretch>
      </xdr:blipFill>
      <xdr:spPr>
        <a:xfrm>
          <a:off x="400050" y="290579175"/>
          <a:ext cx="104775" cy="0"/>
        </a:xfrm>
        <a:prstGeom prst="rect">
          <a:avLst/>
        </a:prstGeom>
        <a:noFill/>
        <a:ln w="9525" cmpd="sng">
          <a:noFill/>
        </a:ln>
      </xdr:spPr>
    </xdr:pic>
    <xdr:clientData/>
  </xdr:twoCellAnchor>
  <xdr:twoCellAnchor>
    <xdr:from>
      <xdr:col>1</xdr:col>
      <xdr:colOff>0</xdr:colOff>
      <xdr:row>403</xdr:row>
      <xdr:rowOff>0</xdr:rowOff>
    </xdr:from>
    <xdr:to>
      <xdr:col>1</xdr:col>
      <xdr:colOff>104775</xdr:colOff>
      <xdr:row>403</xdr:row>
      <xdr:rowOff>0</xdr:rowOff>
    </xdr:to>
    <xdr:pic>
      <xdr:nvPicPr>
        <xdr:cNvPr id="834" name="Picture 850"/>
        <xdr:cNvPicPr preferRelativeResize="1">
          <a:picLocks noChangeAspect="1"/>
        </xdr:cNvPicPr>
      </xdr:nvPicPr>
      <xdr:blipFill>
        <a:blip r:embed="rId2"/>
        <a:stretch>
          <a:fillRect/>
        </a:stretch>
      </xdr:blipFill>
      <xdr:spPr>
        <a:xfrm>
          <a:off x="400050" y="290579175"/>
          <a:ext cx="104775" cy="0"/>
        </a:xfrm>
        <a:prstGeom prst="rect">
          <a:avLst/>
        </a:prstGeom>
        <a:noFill/>
        <a:ln w="9525" cmpd="sng">
          <a:noFill/>
        </a:ln>
      </xdr:spPr>
    </xdr:pic>
    <xdr:clientData/>
  </xdr:twoCellAnchor>
  <xdr:twoCellAnchor>
    <xdr:from>
      <xdr:col>1</xdr:col>
      <xdr:colOff>0</xdr:colOff>
      <xdr:row>365</xdr:row>
      <xdr:rowOff>0</xdr:rowOff>
    </xdr:from>
    <xdr:to>
      <xdr:col>1</xdr:col>
      <xdr:colOff>104775</xdr:colOff>
      <xdr:row>365</xdr:row>
      <xdr:rowOff>0</xdr:rowOff>
    </xdr:to>
    <xdr:pic>
      <xdr:nvPicPr>
        <xdr:cNvPr id="835" name="Picture 851"/>
        <xdr:cNvPicPr preferRelativeResize="1">
          <a:picLocks noChangeAspect="1"/>
        </xdr:cNvPicPr>
      </xdr:nvPicPr>
      <xdr:blipFill>
        <a:blip r:embed="rId2"/>
        <a:stretch>
          <a:fillRect/>
        </a:stretch>
      </xdr:blipFill>
      <xdr:spPr>
        <a:xfrm>
          <a:off x="400050" y="273472275"/>
          <a:ext cx="104775" cy="0"/>
        </a:xfrm>
        <a:prstGeom prst="rect">
          <a:avLst/>
        </a:prstGeom>
        <a:noFill/>
        <a:ln w="9525" cmpd="sng">
          <a:noFill/>
        </a:ln>
      </xdr:spPr>
    </xdr:pic>
    <xdr:clientData/>
  </xdr:twoCellAnchor>
  <xdr:twoCellAnchor>
    <xdr:from>
      <xdr:col>1</xdr:col>
      <xdr:colOff>0</xdr:colOff>
      <xdr:row>365</xdr:row>
      <xdr:rowOff>0</xdr:rowOff>
    </xdr:from>
    <xdr:to>
      <xdr:col>1</xdr:col>
      <xdr:colOff>104775</xdr:colOff>
      <xdr:row>365</xdr:row>
      <xdr:rowOff>0</xdr:rowOff>
    </xdr:to>
    <xdr:pic>
      <xdr:nvPicPr>
        <xdr:cNvPr id="836" name="Picture 852"/>
        <xdr:cNvPicPr preferRelativeResize="1">
          <a:picLocks noChangeAspect="1"/>
        </xdr:cNvPicPr>
      </xdr:nvPicPr>
      <xdr:blipFill>
        <a:blip r:embed="rId2"/>
        <a:stretch>
          <a:fillRect/>
        </a:stretch>
      </xdr:blipFill>
      <xdr:spPr>
        <a:xfrm>
          <a:off x="400050" y="273472275"/>
          <a:ext cx="104775" cy="0"/>
        </a:xfrm>
        <a:prstGeom prst="rect">
          <a:avLst/>
        </a:prstGeom>
        <a:noFill/>
        <a:ln w="9525" cmpd="sng">
          <a:noFill/>
        </a:ln>
      </xdr:spPr>
    </xdr:pic>
    <xdr:clientData/>
  </xdr:twoCellAnchor>
  <xdr:twoCellAnchor>
    <xdr:from>
      <xdr:col>1</xdr:col>
      <xdr:colOff>0</xdr:colOff>
      <xdr:row>365</xdr:row>
      <xdr:rowOff>0</xdr:rowOff>
    </xdr:from>
    <xdr:to>
      <xdr:col>1</xdr:col>
      <xdr:colOff>104775</xdr:colOff>
      <xdr:row>365</xdr:row>
      <xdr:rowOff>0</xdr:rowOff>
    </xdr:to>
    <xdr:pic>
      <xdr:nvPicPr>
        <xdr:cNvPr id="837" name="Picture 853"/>
        <xdr:cNvPicPr preferRelativeResize="1">
          <a:picLocks noChangeAspect="1"/>
        </xdr:cNvPicPr>
      </xdr:nvPicPr>
      <xdr:blipFill>
        <a:blip r:embed="rId2"/>
        <a:stretch>
          <a:fillRect/>
        </a:stretch>
      </xdr:blipFill>
      <xdr:spPr>
        <a:xfrm>
          <a:off x="400050" y="273472275"/>
          <a:ext cx="104775" cy="0"/>
        </a:xfrm>
        <a:prstGeom prst="rect">
          <a:avLst/>
        </a:prstGeom>
        <a:noFill/>
        <a:ln w="9525" cmpd="sng">
          <a:noFill/>
        </a:ln>
      </xdr:spPr>
    </xdr:pic>
    <xdr:clientData/>
  </xdr:twoCellAnchor>
  <xdr:twoCellAnchor>
    <xdr:from>
      <xdr:col>1</xdr:col>
      <xdr:colOff>0</xdr:colOff>
      <xdr:row>365</xdr:row>
      <xdr:rowOff>0</xdr:rowOff>
    </xdr:from>
    <xdr:to>
      <xdr:col>1</xdr:col>
      <xdr:colOff>104775</xdr:colOff>
      <xdr:row>365</xdr:row>
      <xdr:rowOff>0</xdr:rowOff>
    </xdr:to>
    <xdr:pic>
      <xdr:nvPicPr>
        <xdr:cNvPr id="838" name="Picture 854"/>
        <xdr:cNvPicPr preferRelativeResize="1">
          <a:picLocks noChangeAspect="1"/>
        </xdr:cNvPicPr>
      </xdr:nvPicPr>
      <xdr:blipFill>
        <a:blip r:embed="rId2"/>
        <a:stretch>
          <a:fillRect/>
        </a:stretch>
      </xdr:blipFill>
      <xdr:spPr>
        <a:xfrm>
          <a:off x="400050" y="273472275"/>
          <a:ext cx="104775" cy="0"/>
        </a:xfrm>
        <a:prstGeom prst="rect">
          <a:avLst/>
        </a:prstGeom>
        <a:noFill/>
        <a:ln w="9525" cmpd="sng">
          <a:noFill/>
        </a:ln>
      </xdr:spPr>
    </xdr:pic>
    <xdr:clientData/>
  </xdr:twoCellAnchor>
  <xdr:twoCellAnchor>
    <xdr:from>
      <xdr:col>1</xdr:col>
      <xdr:colOff>0</xdr:colOff>
      <xdr:row>365</xdr:row>
      <xdr:rowOff>0</xdr:rowOff>
    </xdr:from>
    <xdr:to>
      <xdr:col>1</xdr:col>
      <xdr:colOff>104775</xdr:colOff>
      <xdr:row>365</xdr:row>
      <xdr:rowOff>0</xdr:rowOff>
    </xdr:to>
    <xdr:pic>
      <xdr:nvPicPr>
        <xdr:cNvPr id="839" name="Picture 855"/>
        <xdr:cNvPicPr preferRelativeResize="1">
          <a:picLocks noChangeAspect="1"/>
        </xdr:cNvPicPr>
      </xdr:nvPicPr>
      <xdr:blipFill>
        <a:blip r:embed="rId2"/>
        <a:stretch>
          <a:fillRect/>
        </a:stretch>
      </xdr:blipFill>
      <xdr:spPr>
        <a:xfrm>
          <a:off x="400050" y="273472275"/>
          <a:ext cx="104775" cy="0"/>
        </a:xfrm>
        <a:prstGeom prst="rect">
          <a:avLst/>
        </a:prstGeom>
        <a:noFill/>
        <a:ln w="9525" cmpd="sng">
          <a:noFill/>
        </a:ln>
      </xdr:spPr>
    </xdr:pic>
    <xdr:clientData/>
  </xdr:twoCellAnchor>
  <xdr:twoCellAnchor>
    <xdr:from>
      <xdr:col>1</xdr:col>
      <xdr:colOff>0</xdr:colOff>
      <xdr:row>365</xdr:row>
      <xdr:rowOff>0</xdr:rowOff>
    </xdr:from>
    <xdr:to>
      <xdr:col>1</xdr:col>
      <xdr:colOff>104775</xdr:colOff>
      <xdr:row>365</xdr:row>
      <xdr:rowOff>0</xdr:rowOff>
    </xdr:to>
    <xdr:pic>
      <xdr:nvPicPr>
        <xdr:cNvPr id="840" name="Picture 856"/>
        <xdr:cNvPicPr preferRelativeResize="1">
          <a:picLocks noChangeAspect="1"/>
        </xdr:cNvPicPr>
      </xdr:nvPicPr>
      <xdr:blipFill>
        <a:blip r:embed="rId2"/>
        <a:stretch>
          <a:fillRect/>
        </a:stretch>
      </xdr:blipFill>
      <xdr:spPr>
        <a:xfrm>
          <a:off x="400050" y="273472275"/>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41" name="Picture 85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42" name="Picture 85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43" name="Picture 85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44" name="Picture 86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45" name="Picture 86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46" name="Picture 86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47" name="Picture 86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48" name="Picture 86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49" name="Picture 86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50" name="Picture 86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51" name="Picture 86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52" name="Picture 86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53" name="Picture 86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54" name="Picture 87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55" name="Picture 87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56" name="Picture 87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57" name="Picture 87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58" name="Picture 87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59" name="Picture 87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60" name="Picture 87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61" name="Picture 87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62" name="Picture 87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63" name="Picture 87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64" name="Picture 88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65" name="Picture 88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66" name="Picture 88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67" name="Picture 88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68" name="Picture 88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69" name="Picture 88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70" name="Picture 88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353</xdr:row>
      <xdr:rowOff>0</xdr:rowOff>
    </xdr:from>
    <xdr:to>
      <xdr:col>1</xdr:col>
      <xdr:colOff>104775</xdr:colOff>
      <xdr:row>353</xdr:row>
      <xdr:rowOff>0</xdr:rowOff>
    </xdr:to>
    <xdr:pic>
      <xdr:nvPicPr>
        <xdr:cNvPr id="871" name="Picture 887"/>
        <xdr:cNvPicPr preferRelativeResize="1">
          <a:picLocks noChangeAspect="1"/>
        </xdr:cNvPicPr>
      </xdr:nvPicPr>
      <xdr:blipFill>
        <a:blip r:embed="rId2"/>
        <a:stretch>
          <a:fillRect/>
        </a:stretch>
      </xdr:blipFill>
      <xdr:spPr>
        <a:xfrm>
          <a:off x="400050" y="270005175"/>
          <a:ext cx="104775" cy="0"/>
        </a:xfrm>
        <a:prstGeom prst="rect">
          <a:avLst/>
        </a:prstGeom>
        <a:noFill/>
        <a:ln w="9525" cmpd="sng">
          <a:noFill/>
        </a:ln>
      </xdr:spPr>
    </xdr:pic>
    <xdr:clientData/>
  </xdr:twoCellAnchor>
  <xdr:twoCellAnchor>
    <xdr:from>
      <xdr:col>1</xdr:col>
      <xdr:colOff>0</xdr:colOff>
      <xdr:row>354</xdr:row>
      <xdr:rowOff>0</xdr:rowOff>
    </xdr:from>
    <xdr:to>
      <xdr:col>1</xdr:col>
      <xdr:colOff>104775</xdr:colOff>
      <xdr:row>354</xdr:row>
      <xdr:rowOff>0</xdr:rowOff>
    </xdr:to>
    <xdr:pic>
      <xdr:nvPicPr>
        <xdr:cNvPr id="872" name="Picture 888"/>
        <xdr:cNvPicPr preferRelativeResize="1">
          <a:picLocks noChangeAspect="1"/>
        </xdr:cNvPicPr>
      </xdr:nvPicPr>
      <xdr:blipFill>
        <a:blip r:embed="rId2"/>
        <a:stretch>
          <a:fillRect/>
        </a:stretch>
      </xdr:blipFill>
      <xdr:spPr>
        <a:xfrm>
          <a:off x="400050" y="270214725"/>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73" name="Picture 889"/>
        <xdr:cNvPicPr preferRelativeResize="1">
          <a:picLocks noChangeAspect="1"/>
        </xdr:cNvPicPr>
      </xdr:nvPicPr>
      <xdr:blipFill>
        <a:blip r:embed="rId1"/>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74" name="Picture 890"/>
        <xdr:cNvPicPr preferRelativeResize="1">
          <a:picLocks noChangeAspect="1"/>
        </xdr:cNvPicPr>
      </xdr:nvPicPr>
      <xdr:blipFill>
        <a:blip r:embed="rId1"/>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75" name="Picture 89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76" name="Picture 89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77" name="Picture 89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78" name="Picture 89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79" name="Picture 89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80" name="Picture 89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81" name="Picture 89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82" name="Picture 89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83" name="Picture 89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84" name="Picture 90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85" name="Picture 90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86" name="Picture 90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87" name="Picture 90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88" name="Picture 90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89" name="Picture 90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90" name="Picture 90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91" name="Picture 90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92" name="Picture 90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93" name="Picture 90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94" name="Picture 91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95" name="Picture 911"/>
        <xdr:cNvPicPr preferRelativeResize="1">
          <a:picLocks noChangeAspect="1"/>
        </xdr:cNvPicPr>
      </xdr:nvPicPr>
      <xdr:blipFill>
        <a:blip r:embed="rId1"/>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96" name="Picture 912"/>
        <xdr:cNvPicPr preferRelativeResize="1">
          <a:picLocks noChangeAspect="1"/>
        </xdr:cNvPicPr>
      </xdr:nvPicPr>
      <xdr:blipFill>
        <a:blip r:embed="rId1"/>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97" name="Picture 91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98" name="Picture 91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899" name="Picture 91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00" name="Picture 91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01" name="Picture 91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02" name="Picture 91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03" name="Picture 91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04" name="Picture 92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05" name="Picture 92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06" name="Picture 92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07" name="Picture 92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08" name="Picture 92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09" name="Picture 92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10" name="Picture 92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11" name="Picture 92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12" name="Picture 92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13" name="Picture 92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14" name="Picture 93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15" name="Picture 93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16" name="Picture 93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17" name="Picture 93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18" name="Picture 93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19" name="Picture 93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20" name="Picture 93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21" name="Picture 93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22" name="Picture 93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23" name="Picture 93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24" name="Picture 94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25" name="Picture 94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26" name="Picture 94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27" name="Picture 943"/>
        <xdr:cNvPicPr preferRelativeResize="1">
          <a:picLocks noChangeAspect="1"/>
        </xdr:cNvPicPr>
      </xdr:nvPicPr>
      <xdr:blipFill>
        <a:blip r:embed="rId1"/>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28" name="Picture 944"/>
        <xdr:cNvPicPr preferRelativeResize="1">
          <a:picLocks noChangeAspect="1"/>
        </xdr:cNvPicPr>
      </xdr:nvPicPr>
      <xdr:blipFill>
        <a:blip r:embed="rId1"/>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29" name="Picture 94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30" name="Picture 94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31" name="Picture 94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32" name="Picture 94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33" name="Picture 94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34" name="Picture 95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35" name="Picture 95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36" name="Picture 95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37" name="Picture 95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38" name="Picture 95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39" name="Picture 95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40" name="Picture 95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41" name="Picture 95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42" name="Picture 95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43" name="Picture 95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44" name="Picture 96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45" name="Picture 96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46" name="Picture 96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47" name="Picture 96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48" name="Picture 96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49" name="Picture 965"/>
        <xdr:cNvPicPr preferRelativeResize="1">
          <a:picLocks noChangeAspect="1"/>
        </xdr:cNvPicPr>
      </xdr:nvPicPr>
      <xdr:blipFill>
        <a:blip r:embed="rId1"/>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50" name="Picture 966"/>
        <xdr:cNvPicPr preferRelativeResize="1">
          <a:picLocks noChangeAspect="1"/>
        </xdr:cNvPicPr>
      </xdr:nvPicPr>
      <xdr:blipFill>
        <a:blip r:embed="rId1"/>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401</xdr:row>
      <xdr:rowOff>0</xdr:rowOff>
    </xdr:from>
    <xdr:to>
      <xdr:col>1</xdr:col>
      <xdr:colOff>104775</xdr:colOff>
      <xdr:row>401</xdr:row>
      <xdr:rowOff>0</xdr:rowOff>
    </xdr:to>
    <xdr:pic>
      <xdr:nvPicPr>
        <xdr:cNvPr id="951" name="Picture 967"/>
        <xdr:cNvPicPr preferRelativeResize="1">
          <a:picLocks noChangeAspect="1"/>
        </xdr:cNvPicPr>
      </xdr:nvPicPr>
      <xdr:blipFill>
        <a:blip r:embed="rId2"/>
        <a:stretch>
          <a:fillRect/>
        </a:stretch>
      </xdr:blipFill>
      <xdr:spPr>
        <a:xfrm>
          <a:off x="400050" y="289436175"/>
          <a:ext cx="104775" cy="0"/>
        </a:xfrm>
        <a:prstGeom prst="rect">
          <a:avLst/>
        </a:prstGeom>
        <a:noFill/>
        <a:ln w="9525" cmpd="sng">
          <a:noFill/>
        </a:ln>
      </xdr:spPr>
    </xdr:pic>
    <xdr:clientData/>
  </xdr:twoCellAnchor>
  <xdr:twoCellAnchor>
    <xdr:from>
      <xdr:col>1</xdr:col>
      <xdr:colOff>0</xdr:colOff>
      <xdr:row>367</xdr:row>
      <xdr:rowOff>0</xdr:rowOff>
    </xdr:from>
    <xdr:to>
      <xdr:col>1</xdr:col>
      <xdr:colOff>104775</xdr:colOff>
      <xdr:row>367</xdr:row>
      <xdr:rowOff>0</xdr:rowOff>
    </xdr:to>
    <xdr:pic>
      <xdr:nvPicPr>
        <xdr:cNvPr id="952" name="Picture 968"/>
        <xdr:cNvPicPr preferRelativeResize="1">
          <a:picLocks noChangeAspect="1"/>
        </xdr:cNvPicPr>
      </xdr:nvPicPr>
      <xdr:blipFill>
        <a:blip r:embed="rId2"/>
        <a:stretch>
          <a:fillRect/>
        </a:stretch>
      </xdr:blipFill>
      <xdr:spPr>
        <a:xfrm>
          <a:off x="400050" y="275262975"/>
          <a:ext cx="104775" cy="0"/>
        </a:xfrm>
        <a:prstGeom prst="rect">
          <a:avLst/>
        </a:prstGeom>
        <a:noFill/>
        <a:ln w="9525" cmpd="sng">
          <a:noFill/>
        </a:ln>
      </xdr:spPr>
    </xdr:pic>
    <xdr:clientData/>
  </xdr:twoCellAnchor>
  <xdr:twoCellAnchor>
    <xdr:from>
      <xdr:col>1</xdr:col>
      <xdr:colOff>0</xdr:colOff>
      <xdr:row>401</xdr:row>
      <xdr:rowOff>0</xdr:rowOff>
    </xdr:from>
    <xdr:to>
      <xdr:col>1</xdr:col>
      <xdr:colOff>104775</xdr:colOff>
      <xdr:row>401</xdr:row>
      <xdr:rowOff>0</xdr:rowOff>
    </xdr:to>
    <xdr:pic>
      <xdr:nvPicPr>
        <xdr:cNvPr id="953" name="Picture 969"/>
        <xdr:cNvPicPr preferRelativeResize="1">
          <a:picLocks noChangeAspect="1"/>
        </xdr:cNvPicPr>
      </xdr:nvPicPr>
      <xdr:blipFill>
        <a:blip r:embed="rId2"/>
        <a:stretch>
          <a:fillRect/>
        </a:stretch>
      </xdr:blipFill>
      <xdr:spPr>
        <a:xfrm>
          <a:off x="400050" y="289436175"/>
          <a:ext cx="104775" cy="0"/>
        </a:xfrm>
        <a:prstGeom prst="rect">
          <a:avLst/>
        </a:prstGeom>
        <a:noFill/>
        <a:ln w="9525" cmpd="sng">
          <a:noFill/>
        </a:ln>
      </xdr:spPr>
    </xdr:pic>
    <xdr:clientData/>
  </xdr:twoCellAnchor>
  <xdr:twoCellAnchor>
    <xdr:from>
      <xdr:col>1</xdr:col>
      <xdr:colOff>0</xdr:colOff>
      <xdr:row>401</xdr:row>
      <xdr:rowOff>0</xdr:rowOff>
    </xdr:from>
    <xdr:to>
      <xdr:col>1</xdr:col>
      <xdr:colOff>104775</xdr:colOff>
      <xdr:row>401</xdr:row>
      <xdr:rowOff>0</xdr:rowOff>
    </xdr:to>
    <xdr:pic>
      <xdr:nvPicPr>
        <xdr:cNvPr id="954" name="Picture 970"/>
        <xdr:cNvPicPr preferRelativeResize="1">
          <a:picLocks noChangeAspect="1"/>
        </xdr:cNvPicPr>
      </xdr:nvPicPr>
      <xdr:blipFill>
        <a:blip r:embed="rId2"/>
        <a:stretch>
          <a:fillRect/>
        </a:stretch>
      </xdr:blipFill>
      <xdr:spPr>
        <a:xfrm>
          <a:off x="400050" y="289436175"/>
          <a:ext cx="104775" cy="0"/>
        </a:xfrm>
        <a:prstGeom prst="rect">
          <a:avLst/>
        </a:prstGeom>
        <a:noFill/>
        <a:ln w="9525" cmpd="sng">
          <a:noFill/>
        </a:ln>
      </xdr:spPr>
    </xdr:pic>
    <xdr:clientData/>
  </xdr:twoCellAnchor>
  <xdr:twoCellAnchor>
    <xdr:from>
      <xdr:col>1</xdr:col>
      <xdr:colOff>0</xdr:colOff>
      <xdr:row>401</xdr:row>
      <xdr:rowOff>0</xdr:rowOff>
    </xdr:from>
    <xdr:to>
      <xdr:col>1</xdr:col>
      <xdr:colOff>104775</xdr:colOff>
      <xdr:row>401</xdr:row>
      <xdr:rowOff>0</xdr:rowOff>
    </xdr:to>
    <xdr:pic>
      <xdr:nvPicPr>
        <xdr:cNvPr id="955" name="Picture 971"/>
        <xdr:cNvPicPr preferRelativeResize="1">
          <a:picLocks noChangeAspect="1"/>
        </xdr:cNvPicPr>
      </xdr:nvPicPr>
      <xdr:blipFill>
        <a:blip r:embed="rId2"/>
        <a:stretch>
          <a:fillRect/>
        </a:stretch>
      </xdr:blipFill>
      <xdr:spPr>
        <a:xfrm>
          <a:off x="400050" y="289436175"/>
          <a:ext cx="104775" cy="0"/>
        </a:xfrm>
        <a:prstGeom prst="rect">
          <a:avLst/>
        </a:prstGeom>
        <a:noFill/>
        <a:ln w="9525" cmpd="sng">
          <a:noFill/>
        </a:ln>
      </xdr:spPr>
    </xdr:pic>
    <xdr:clientData/>
  </xdr:twoCellAnchor>
  <xdr:twoCellAnchor>
    <xdr:from>
      <xdr:col>1</xdr:col>
      <xdr:colOff>0</xdr:colOff>
      <xdr:row>403</xdr:row>
      <xdr:rowOff>0</xdr:rowOff>
    </xdr:from>
    <xdr:to>
      <xdr:col>1</xdr:col>
      <xdr:colOff>104775</xdr:colOff>
      <xdr:row>403</xdr:row>
      <xdr:rowOff>0</xdr:rowOff>
    </xdr:to>
    <xdr:pic>
      <xdr:nvPicPr>
        <xdr:cNvPr id="956" name="Picture 972"/>
        <xdr:cNvPicPr preferRelativeResize="1">
          <a:picLocks noChangeAspect="1"/>
        </xdr:cNvPicPr>
      </xdr:nvPicPr>
      <xdr:blipFill>
        <a:blip r:embed="rId2"/>
        <a:stretch>
          <a:fillRect/>
        </a:stretch>
      </xdr:blipFill>
      <xdr:spPr>
        <a:xfrm>
          <a:off x="400050" y="290579175"/>
          <a:ext cx="104775" cy="0"/>
        </a:xfrm>
        <a:prstGeom prst="rect">
          <a:avLst/>
        </a:prstGeom>
        <a:noFill/>
        <a:ln w="9525" cmpd="sng">
          <a:noFill/>
        </a:ln>
      </xdr:spPr>
    </xdr:pic>
    <xdr:clientData/>
  </xdr:twoCellAnchor>
  <xdr:twoCellAnchor>
    <xdr:from>
      <xdr:col>1</xdr:col>
      <xdr:colOff>0</xdr:colOff>
      <xdr:row>403</xdr:row>
      <xdr:rowOff>0</xdr:rowOff>
    </xdr:from>
    <xdr:to>
      <xdr:col>1</xdr:col>
      <xdr:colOff>104775</xdr:colOff>
      <xdr:row>403</xdr:row>
      <xdr:rowOff>0</xdr:rowOff>
    </xdr:to>
    <xdr:pic>
      <xdr:nvPicPr>
        <xdr:cNvPr id="957" name="Picture 973"/>
        <xdr:cNvPicPr preferRelativeResize="1">
          <a:picLocks noChangeAspect="1"/>
        </xdr:cNvPicPr>
      </xdr:nvPicPr>
      <xdr:blipFill>
        <a:blip r:embed="rId2"/>
        <a:stretch>
          <a:fillRect/>
        </a:stretch>
      </xdr:blipFill>
      <xdr:spPr>
        <a:xfrm>
          <a:off x="400050" y="290579175"/>
          <a:ext cx="104775" cy="0"/>
        </a:xfrm>
        <a:prstGeom prst="rect">
          <a:avLst/>
        </a:prstGeom>
        <a:noFill/>
        <a:ln w="9525" cmpd="sng">
          <a:noFill/>
        </a:ln>
      </xdr:spPr>
    </xdr:pic>
    <xdr:clientData/>
  </xdr:twoCellAnchor>
  <xdr:twoCellAnchor>
    <xdr:from>
      <xdr:col>1</xdr:col>
      <xdr:colOff>0</xdr:colOff>
      <xdr:row>403</xdr:row>
      <xdr:rowOff>0</xdr:rowOff>
    </xdr:from>
    <xdr:to>
      <xdr:col>1</xdr:col>
      <xdr:colOff>104775</xdr:colOff>
      <xdr:row>403</xdr:row>
      <xdr:rowOff>0</xdr:rowOff>
    </xdr:to>
    <xdr:pic>
      <xdr:nvPicPr>
        <xdr:cNvPr id="958" name="Picture 974"/>
        <xdr:cNvPicPr preferRelativeResize="1">
          <a:picLocks noChangeAspect="1"/>
        </xdr:cNvPicPr>
      </xdr:nvPicPr>
      <xdr:blipFill>
        <a:blip r:embed="rId2"/>
        <a:stretch>
          <a:fillRect/>
        </a:stretch>
      </xdr:blipFill>
      <xdr:spPr>
        <a:xfrm>
          <a:off x="400050" y="290579175"/>
          <a:ext cx="104775" cy="0"/>
        </a:xfrm>
        <a:prstGeom prst="rect">
          <a:avLst/>
        </a:prstGeom>
        <a:noFill/>
        <a:ln w="9525" cmpd="sng">
          <a:noFill/>
        </a:ln>
      </xdr:spPr>
    </xdr:pic>
    <xdr:clientData/>
  </xdr:twoCellAnchor>
  <xdr:twoCellAnchor>
    <xdr:from>
      <xdr:col>1</xdr:col>
      <xdr:colOff>0</xdr:colOff>
      <xdr:row>403</xdr:row>
      <xdr:rowOff>0</xdr:rowOff>
    </xdr:from>
    <xdr:to>
      <xdr:col>1</xdr:col>
      <xdr:colOff>104775</xdr:colOff>
      <xdr:row>403</xdr:row>
      <xdr:rowOff>0</xdr:rowOff>
    </xdr:to>
    <xdr:pic>
      <xdr:nvPicPr>
        <xdr:cNvPr id="959" name="Picture 975"/>
        <xdr:cNvPicPr preferRelativeResize="1">
          <a:picLocks noChangeAspect="1"/>
        </xdr:cNvPicPr>
      </xdr:nvPicPr>
      <xdr:blipFill>
        <a:blip r:embed="rId2"/>
        <a:stretch>
          <a:fillRect/>
        </a:stretch>
      </xdr:blipFill>
      <xdr:spPr>
        <a:xfrm>
          <a:off x="400050" y="290579175"/>
          <a:ext cx="104775" cy="0"/>
        </a:xfrm>
        <a:prstGeom prst="rect">
          <a:avLst/>
        </a:prstGeom>
        <a:noFill/>
        <a:ln w="9525" cmpd="sng">
          <a:noFill/>
        </a:ln>
      </xdr:spPr>
    </xdr:pic>
    <xdr:clientData/>
  </xdr:twoCellAnchor>
  <xdr:twoCellAnchor>
    <xdr:from>
      <xdr:col>1</xdr:col>
      <xdr:colOff>0</xdr:colOff>
      <xdr:row>401</xdr:row>
      <xdr:rowOff>0</xdr:rowOff>
    </xdr:from>
    <xdr:to>
      <xdr:col>1</xdr:col>
      <xdr:colOff>104775</xdr:colOff>
      <xdr:row>401</xdr:row>
      <xdr:rowOff>0</xdr:rowOff>
    </xdr:to>
    <xdr:pic>
      <xdr:nvPicPr>
        <xdr:cNvPr id="960" name="Picture 976"/>
        <xdr:cNvPicPr preferRelativeResize="1">
          <a:picLocks noChangeAspect="1"/>
        </xdr:cNvPicPr>
      </xdr:nvPicPr>
      <xdr:blipFill>
        <a:blip r:embed="rId2"/>
        <a:stretch>
          <a:fillRect/>
        </a:stretch>
      </xdr:blipFill>
      <xdr:spPr>
        <a:xfrm>
          <a:off x="400050" y="289436175"/>
          <a:ext cx="104775" cy="0"/>
        </a:xfrm>
        <a:prstGeom prst="rect">
          <a:avLst/>
        </a:prstGeom>
        <a:noFill/>
        <a:ln w="9525" cmpd="sng">
          <a:noFill/>
        </a:ln>
      </xdr:spPr>
    </xdr:pic>
    <xdr:clientData/>
  </xdr:twoCellAnchor>
  <xdr:twoCellAnchor>
    <xdr:from>
      <xdr:col>1</xdr:col>
      <xdr:colOff>0</xdr:colOff>
      <xdr:row>401</xdr:row>
      <xdr:rowOff>0</xdr:rowOff>
    </xdr:from>
    <xdr:to>
      <xdr:col>1</xdr:col>
      <xdr:colOff>104775</xdr:colOff>
      <xdr:row>401</xdr:row>
      <xdr:rowOff>0</xdr:rowOff>
    </xdr:to>
    <xdr:pic>
      <xdr:nvPicPr>
        <xdr:cNvPr id="961" name="Picture 977"/>
        <xdr:cNvPicPr preferRelativeResize="1">
          <a:picLocks noChangeAspect="1"/>
        </xdr:cNvPicPr>
      </xdr:nvPicPr>
      <xdr:blipFill>
        <a:blip r:embed="rId2"/>
        <a:stretch>
          <a:fillRect/>
        </a:stretch>
      </xdr:blipFill>
      <xdr:spPr>
        <a:xfrm>
          <a:off x="400050" y="289436175"/>
          <a:ext cx="104775" cy="0"/>
        </a:xfrm>
        <a:prstGeom prst="rect">
          <a:avLst/>
        </a:prstGeom>
        <a:noFill/>
        <a:ln w="9525" cmpd="sng">
          <a:noFill/>
        </a:ln>
      </xdr:spPr>
    </xdr:pic>
    <xdr:clientData/>
  </xdr:twoCellAnchor>
  <xdr:twoCellAnchor>
    <xdr:from>
      <xdr:col>1</xdr:col>
      <xdr:colOff>0</xdr:colOff>
      <xdr:row>401</xdr:row>
      <xdr:rowOff>0</xdr:rowOff>
    </xdr:from>
    <xdr:to>
      <xdr:col>1</xdr:col>
      <xdr:colOff>104775</xdr:colOff>
      <xdr:row>401</xdr:row>
      <xdr:rowOff>0</xdr:rowOff>
    </xdr:to>
    <xdr:pic>
      <xdr:nvPicPr>
        <xdr:cNvPr id="962" name="Picture 978"/>
        <xdr:cNvPicPr preferRelativeResize="1">
          <a:picLocks noChangeAspect="1"/>
        </xdr:cNvPicPr>
      </xdr:nvPicPr>
      <xdr:blipFill>
        <a:blip r:embed="rId2"/>
        <a:stretch>
          <a:fillRect/>
        </a:stretch>
      </xdr:blipFill>
      <xdr:spPr>
        <a:xfrm>
          <a:off x="400050" y="289436175"/>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63" name="Picture 979"/>
        <xdr:cNvPicPr preferRelativeResize="1">
          <a:picLocks noChangeAspect="1"/>
        </xdr:cNvPicPr>
      </xdr:nvPicPr>
      <xdr:blipFill>
        <a:blip r:embed="rId1"/>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64" name="Picture 980"/>
        <xdr:cNvPicPr preferRelativeResize="1">
          <a:picLocks noChangeAspect="1"/>
        </xdr:cNvPicPr>
      </xdr:nvPicPr>
      <xdr:blipFill>
        <a:blip r:embed="rId1"/>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65" name="Picture 98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66" name="Picture 98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67" name="Picture 98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68" name="Picture 98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69" name="Picture 98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70" name="Picture 98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71" name="Picture 98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72" name="Picture 98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73" name="Picture 98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74" name="Picture 99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75" name="Picture 991"/>
        <xdr:cNvPicPr preferRelativeResize="1">
          <a:picLocks noChangeAspect="1"/>
        </xdr:cNvPicPr>
      </xdr:nvPicPr>
      <xdr:blipFill>
        <a:blip r:embed="rId1"/>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76" name="Picture 992"/>
        <xdr:cNvPicPr preferRelativeResize="1">
          <a:picLocks noChangeAspect="1"/>
        </xdr:cNvPicPr>
      </xdr:nvPicPr>
      <xdr:blipFill>
        <a:blip r:embed="rId1"/>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77" name="Picture 99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78" name="Picture 99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79" name="Picture 99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80" name="Picture 99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81" name="Picture 99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82" name="Picture 99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83" name="Picture 99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84" name="Picture 100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85" name="Picture 100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86" name="Picture 100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87" name="Picture 100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88" name="Picture 100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89" name="Picture 100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90" name="Picture 100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91" name="Picture 100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92" name="Picture 100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93" name="Picture 100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94" name="Picture 101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95" name="Picture 101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96" name="Picture 101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97" name="Picture 1013"/>
        <xdr:cNvPicPr preferRelativeResize="1">
          <a:picLocks noChangeAspect="1"/>
        </xdr:cNvPicPr>
      </xdr:nvPicPr>
      <xdr:blipFill>
        <a:blip r:embed="rId1"/>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98" name="Picture 1014"/>
        <xdr:cNvPicPr preferRelativeResize="1">
          <a:picLocks noChangeAspect="1"/>
        </xdr:cNvPicPr>
      </xdr:nvPicPr>
      <xdr:blipFill>
        <a:blip r:embed="rId1"/>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999" name="Picture 101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00" name="Picture 101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01" name="Picture 101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02" name="Picture 101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03" name="Picture 101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04" name="Picture 102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05" name="Picture 102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06" name="Picture 102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07" name="Picture 102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08" name="Picture 102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09" name="Picture 102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10" name="Picture 102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11" name="Picture 102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12" name="Picture 102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13" name="Picture 102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14" name="Picture 103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15" name="Picture 103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16" name="Picture 103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17" name="Picture 103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18" name="Picture 103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19" name="Picture 103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20" name="Picture 103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21" name="Picture 103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22" name="Picture 103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23" name="Picture 103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24" name="Picture 104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25" name="Picture 104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26" name="Picture 104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27" name="Picture 104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28" name="Picture 104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29" name="Picture 1045"/>
        <xdr:cNvPicPr preferRelativeResize="1">
          <a:picLocks noChangeAspect="1"/>
        </xdr:cNvPicPr>
      </xdr:nvPicPr>
      <xdr:blipFill>
        <a:blip r:embed="rId1"/>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30" name="Picture 1046"/>
        <xdr:cNvPicPr preferRelativeResize="1">
          <a:picLocks noChangeAspect="1"/>
        </xdr:cNvPicPr>
      </xdr:nvPicPr>
      <xdr:blipFill>
        <a:blip r:embed="rId1"/>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31" name="Picture 104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32" name="Picture 104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33" name="Picture 104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34" name="Picture 105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35" name="Picture 105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36" name="Picture 105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37" name="Picture 105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38" name="Picture 105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39" name="Picture 105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40" name="Picture 105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41" name="Picture 105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42" name="Picture 105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43" name="Picture 105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44" name="Picture 106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45" name="Picture 106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46" name="Picture 106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47" name="Picture 106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48" name="Picture 106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49" name="Picture 106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50" name="Picture 106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51" name="Picture 1067"/>
        <xdr:cNvPicPr preferRelativeResize="1">
          <a:picLocks noChangeAspect="1"/>
        </xdr:cNvPicPr>
      </xdr:nvPicPr>
      <xdr:blipFill>
        <a:blip r:embed="rId1"/>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52" name="Picture 1068"/>
        <xdr:cNvPicPr preferRelativeResize="1">
          <a:picLocks noChangeAspect="1"/>
        </xdr:cNvPicPr>
      </xdr:nvPicPr>
      <xdr:blipFill>
        <a:blip r:embed="rId1"/>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53" name="Picture 106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54" name="Picture 107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55" name="Picture 107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56" name="Picture 107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57" name="Picture 107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58" name="Picture 107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59" name="Picture 107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60" name="Picture 107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61" name="Picture 107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62" name="Picture 107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63" name="Picture 107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64" name="Picture 108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65" name="Picture 108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66" name="Picture 108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67" name="Picture 108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68" name="Picture 108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69" name="Picture 108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70" name="Picture 108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71" name="Picture 108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72" name="Picture 108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73" name="Picture 108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74" name="Picture 109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75" name="Picture 109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76" name="Picture 109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77" name="Picture 109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78" name="Picture 109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79" name="Picture 109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80" name="Picture 109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81" name="Picture 109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82" name="Picture 109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83" name="Picture 109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84" name="Picture 110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85" name="Picture 110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86" name="Picture 110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87" name="Picture 110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88" name="Picture 110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89" name="Picture 110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90" name="Picture 110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91" name="Picture 110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92" name="Picture 110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93" name="Picture 110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94" name="Picture 111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95" name="Picture 111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96" name="Picture 111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97" name="Picture 111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98" name="Picture 111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099" name="Picture 111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00" name="Picture 111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01" name="Picture 111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02" name="Picture 111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03" name="Picture 111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04" name="Picture 112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05" name="Picture 112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06" name="Picture 112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07" name="Picture 112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08" name="Picture 112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09" name="Picture 112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10" name="Picture 112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11" name="Picture 112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12" name="Picture 112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13" name="Picture 112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14" name="Picture 113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15" name="Picture 113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16" name="Picture 113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17" name="Picture 113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18" name="Picture 113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19" name="Picture 113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20" name="Picture 113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21" name="Picture 113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22" name="Picture 113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23" name="Picture 113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24" name="Picture 114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25" name="Picture 114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26" name="Picture 114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27" name="Picture 114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28" name="Picture 114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29" name="Picture 114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30" name="Picture 114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31" name="Picture 114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32" name="Picture 114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33" name="Picture 1149"/>
        <xdr:cNvPicPr preferRelativeResize="1">
          <a:picLocks noChangeAspect="1"/>
        </xdr:cNvPicPr>
      </xdr:nvPicPr>
      <xdr:blipFill>
        <a:blip r:embed="rId1"/>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34" name="Picture 1150"/>
        <xdr:cNvPicPr preferRelativeResize="1">
          <a:picLocks noChangeAspect="1"/>
        </xdr:cNvPicPr>
      </xdr:nvPicPr>
      <xdr:blipFill>
        <a:blip r:embed="rId1"/>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35" name="Picture 1151"/>
        <xdr:cNvPicPr preferRelativeResize="1">
          <a:picLocks noChangeAspect="1"/>
        </xdr:cNvPicPr>
      </xdr:nvPicPr>
      <xdr:blipFill>
        <a:blip r:embed="rId1"/>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36" name="Picture 1152"/>
        <xdr:cNvPicPr preferRelativeResize="1">
          <a:picLocks noChangeAspect="1"/>
        </xdr:cNvPicPr>
      </xdr:nvPicPr>
      <xdr:blipFill>
        <a:blip r:embed="rId1"/>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37" name="Picture 115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38" name="Picture 115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39" name="Picture 115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40" name="Picture 115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41" name="Picture 115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42" name="Picture 115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43" name="Picture 115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44" name="Picture 116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45" name="Picture 116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46" name="Picture 116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47" name="Picture 116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48" name="Picture 116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49" name="Picture 116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50" name="Picture 116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51" name="Picture 116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52" name="Picture 116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53" name="Picture 116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54" name="Picture 117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55" name="Picture 117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56" name="Picture 117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57" name="Picture 117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58" name="Picture 117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59" name="Picture 117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60" name="Picture 117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61" name="Picture 117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62" name="Picture 117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63" name="Picture 117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64" name="Picture 118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65" name="Picture 118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66" name="Picture 118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67" name="Picture 1183"/>
        <xdr:cNvPicPr preferRelativeResize="1">
          <a:picLocks noChangeAspect="1"/>
        </xdr:cNvPicPr>
      </xdr:nvPicPr>
      <xdr:blipFill>
        <a:blip r:embed="rId1"/>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68" name="Picture 1184"/>
        <xdr:cNvPicPr preferRelativeResize="1">
          <a:picLocks noChangeAspect="1"/>
        </xdr:cNvPicPr>
      </xdr:nvPicPr>
      <xdr:blipFill>
        <a:blip r:embed="rId1"/>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69" name="Picture 1185"/>
        <xdr:cNvPicPr preferRelativeResize="1">
          <a:picLocks noChangeAspect="1"/>
        </xdr:cNvPicPr>
      </xdr:nvPicPr>
      <xdr:blipFill>
        <a:blip r:embed="rId1"/>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70" name="Picture 1186"/>
        <xdr:cNvPicPr preferRelativeResize="1">
          <a:picLocks noChangeAspect="1"/>
        </xdr:cNvPicPr>
      </xdr:nvPicPr>
      <xdr:blipFill>
        <a:blip r:embed="rId1"/>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71" name="Picture 1187"/>
        <xdr:cNvPicPr preferRelativeResize="1">
          <a:picLocks noChangeAspect="1"/>
        </xdr:cNvPicPr>
      </xdr:nvPicPr>
      <xdr:blipFill>
        <a:blip r:embed="rId1"/>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72" name="Picture 1188"/>
        <xdr:cNvPicPr preferRelativeResize="1">
          <a:picLocks noChangeAspect="1"/>
        </xdr:cNvPicPr>
      </xdr:nvPicPr>
      <xdr:blipFill>
        <a:blip r:embed="rId1"/>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73" name="Picture 118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74" name="Picture 119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75" name="Picture 119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76" name="Picture 119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77" name="Picture 119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78" name="Picture 119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79" name="Picture 119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80" name="Picture 119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81" name="Picture 119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82" name="Picture 119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354</xdr:row>
      <xdr:rowOff>0</xdr:rowOff>
    </xdr:from>
    <xdr:to>
      <xdr:col>1</xdr:col>
      <xdr:colOff>104775</xdr:colOff>
      <xdr:row>354</xdr:row>
      <xdr:rowOff>0</xdr:rowOff>
    </xdr:to>
    <xdr:pic>
      <xdr:nvPicPr>
        <xdr:cNvPr id="1183" name="Picture 1199"/>
        <xdr:cNvPicPr preferRelativeResize="1">
          <a:picLocks noChangeAspect="1"/>
        </xdr:cNvPicPr>
      </xdr:nvPicPr>
      <xdr:blipFill>
        <a:blip r:embed="rId2"/>
        <a:stretch>
          <a:fillRect/>
        </a:stretch>
      </xdr:blipFill>
      <xdr:spPr>
        <a:xfrm>
          <a:off x="400050" y="270214725"/>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84" name="Picture 120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85" name="Picture 120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86" name="Picture 120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87" name="Picture 120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88" name="Picture 120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89" name="Picture 120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90" name="Picture 120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91" name="Picture 120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92" name="Picture 120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93" name="Picture 120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94" name="Picture 121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95" name="Picture 121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96" name="Picture 121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97" name="Picture 121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98" name="Picture 121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199" name="Picture 121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00" name="Picture 121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01" name="Picture 121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02" name="Picture 121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03" name="Picture 121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04" name="Picture 122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05" name="Picture 122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06" name="Picture 122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07" name="Picture 122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08" name="Picture 122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09" name="Picture 122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10" name="Picture 122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11" name="Picture 122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12" name="Picture 122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13" name="Picture 122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14" name="Picture 123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15" name="Picture 123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16" name="Picture 123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17" name="Picture 123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18" name="Picture 123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19" name="Picture 123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20" name="Picture 123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21" name="Picture 123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22" name="Picture 123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23" name="Picture 123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24" name="Picture 124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25" name="Picture 124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26" name="Picture 124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27" name="Picture 124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28" name="Picture 124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29" name="Picture 124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30" name="Picture 124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31" name="Picture 124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32" name="Picture 124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33" name="Picture 124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34" name="Picture 125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35" name="Picture 125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36" name="Picture 125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37" name="Picture 125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38" name="Picture 125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39" name="Picture 125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40" name="Picture 125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41" name="Picture 125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42" name="Picture 125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43" name="Picture 125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44" name="Picture 126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45" name="Picture 126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46" name="Picture 126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47" name="Picture 126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48" name="Picture 126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49" name="Picture 126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50" name="Picture 126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51" name="Picture 126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52" name="Picture 126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53" name="Picture 126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54" name="Picture 127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55" name="Picture 127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56" name="Picture 127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57" name="Picture 127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58" name="Picture 127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59" name="Picture 127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60" name="Picture 127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61" name="Picture 127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62" name="Picture 127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63" name="Picture 127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64" name="Picture 128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65" name="Picture 128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66" name="Picture 128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67" name="Picture 128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68" name="Picture 128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69" name="Picture 128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70" name="Picture 128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71" name="Picture 128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72" name="Picture 128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73" name="Picture 128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74" name="Picture 129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75" name="Picture 129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76" name="Picture 129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77" name="Picture 129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78" name="Picture 129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79" name="Picture 129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80" name="Picture 129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81" name="Picture 129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82" name="Picture 129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83" name="Picture 129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84" name="Picture 130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85" name="Picture 130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86" name="Picture 130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87" name="Picture 130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88" name="Picture 130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89" name="Picture 130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90" name="Picture 130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91" name="Picture 130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92" name="Picture 130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93" name="Picture 130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94" name="Picture 131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95" name="Picture 131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96" name="Picture 131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97" name="Picture 131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98" name="Picture 131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299" name="Picture 131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00" name="Picture 131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01" name="Picture 131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02" name="Picture 131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03" name="Picture 131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04" name="Picture 132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05" name="Picture 132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06" name="Picture 132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07" name="Picture 132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08" name="Picture 132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09" name="Picture 132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10" name="Picture 132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11" name="Picture 132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12" name="Picture 132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13" name="Picture 132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14" name="Picture 133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15" name="Picture 133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16" name="Picture 133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17" name="Picture 133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18" name="Picture 133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19" name="Picture 133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20" name="Picture 133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21" name="Picture 133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22" name="Picture 133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23" name="Picture 133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24" name="Picture 134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25" name="Picture 134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26" name="Picture 134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27" name="Picture 134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28" name="Picture 134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29" name="Picture 134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30" name="Picture 134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31" name="Picture 134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32" name="Picture 134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33" name="Picture 134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34" name="Picture 1350"/>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35" name="Picture 1351"/>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36" name="Picture 1352"/>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37" name="Picture 1353"/>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38" name="Picture 1354"/>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39" name="Picture 1355"/>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40" name="Picture 1356"/>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41" name="Picture 1357"/>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42" name="Picture 1358"/>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346</xdr:row>
      <xdr:rowOff>0</xdr:rowOff>
    </xdr:from>
    <xdr:to>
      <xdr:col>1</xdr:col>
      <xdr:colOff>104775</xdr:colOff>
      <xdr:row>346</xdr:row>
      <xdr:rowOff>0</xdr:rowOff>
    </xdr:to>
    <xdr:pic>
      <xdr:nvPicPr>
        <xdr:cNvPr id="1343" name="Picture 1359"/>
        <xdr:cNvPicPr preferRelativeResize="1">
          <a:picLocks noChangeAspect="1"/>
        </xdr:cNvPicPr>
      </xdr:nvPicPr>
      <xdr:blipFill>
        <a:blip r:embed="rId2"/>
        <a:stretch>
          <a:fillRect/>
        </a:stretch>
      </xdr:blipFill>
      <xdr:spPr>
        <a:xfrm>
          <a:off x="400050" y="267138150"/>
          <a:ext cx="104775" cy="0"/>
        </a:xfrm>
        <a:prstGeom prst="rect">
          <a:avLst/>
        </a:prstGeom>
        <a:noFill/>
        <a:ln w="9525" cmpd="sng">
          <a:noFill/>
        </a:ln>
      </xdr:spPr>
    </xdr:pic>
    <xdr:clientData/>
  </xdr:twoCellAnchor>
  <xdr:twoCellAnchor>
    <xdr:from>
      <xdr:col>1</xdr:col>
      <xdr:colOff>0</xdr:colOff>
      <xdr:row>402</xdr:row>
      <xdr:rowOff>0</xdr:rowOff>
    </xdr:from>
    <xdr:to>
      <xdr:col>1</xdr:col>
      <xdr:colOff>104775</xdr:colOff>
      <xdr:row>402</xdr:row>
      <xdr:rowOff>0</xdr:rowOff>
    </xdr:to>
    <xdr:pic>
      <xdr:nvPicPr>
        <xdr:cNvPr id="1344" name="Picture 1360"/>
        <xdr:cNvPicPr preferRelativeResize="1">
          <a:picLocks noChangeAspect="1"/>
        </xdr:cNvPicPr>
      </xdr:nvPicPr>
      <xdr:blipFill>
        <a:blip r:embed="rId2"/>
        <a:stretch>
          <a:fillRect/>
        </a:stretch>
      </xdr:blipFill>
      <xdr:spPr>
        <a:xfrm>
          <a:off x="400050" y="290198175"/>
          <a:ext cx="104775" cy="0"/>
        </a:xfrm>
        <a:prstGeom prst="rect">
          <a:avLst/>
        </a:prstGeom>
        <a:noFill/>
        <a:ln w="9525" cmpd="sng">
          <a:noFill/>
        </a:ln>
      </xdr:spPr>
    </xdr:pic>
    <xdr:clientData/>
  </xdr:twoCellAnchor>
  <xdr:twoCellAnchor>
    <xdr:from>
      <xdr:col>1</xdr:col>
      <xdr:colOff>0</xdr:colOff>
      <xdr:row>402</xdr:row>
      <xdr:rowOff>0</xdr:rowOff>
    </xdr:from>
    <xdr:to>
      <xdr:col>1</xdr:col>
      <xdr:colOff>104775</xdr:colOff>
      <xdr:row>402</xdr:row>
      <xdr:rowOff>0</xdr:rowOff>
    </xdr:to>
    <xdr:pic>
      <xdr:nvPicPr>
        <xdr:cNvPr id="1345" name="Picture 1361"/>
        <xdr:cNvPicPr preferRelativeResize="1">
          <a:picLocks noChangeAspect="1"/>
        </xdr:cNvPicPr>
      </xdr:nvPicPr>
      <xdr:blipFill>
        <a:blip r:embed="rId2"/>
        <a:stretch>
          <a:fillRect/>
        </a:stretch>
      </xdr:blipFill>
      <xdr:spPr>
        <a:xfrm>
          <a:off x="400050" y="290198175"/>
          <a:ext cx="104775" cy="0"/>
        </a:xfrm>
        <a:prstGeom prst="rect">
          <a:avLst/>
        </a:prstGeom>
        <a:noFill/>
        <a:ln w="9525" cmpd="sng">
          <a:noFill/>
        </a:ln>
      </xdr:spPr>
    </xdr:pic>
    <xdr:clientData/>
  </xdr:twoCellAnchor>
  <xdr:twoCellAnchor>
    <xdr:from>
      <xdr:col>1</xdr:col>
      <xdr:colOff>0</xdr:colOff>
      <xdr:row>402</xdr:row>
      <xdr:rowOff>0</xdr:rowOff>
    </xdr:from>
    <xdr:to>
      <xdr:col>1</xdr:col>
      <xdr:colOff>104775</xdr:colOff>
      <xdr:row>402</xdr:row>
      <xdr:rowOff>0</xdr:rowOff>
    </xdr:to>
    <xdr:pic>
      <xdr:nvPicPr>
        <xdr:cNvPr id="1346" name="Picture 1362"/>
        <xdr:cNvPicPr preferRelativeResize="1">
          <a:picLocks noChangeAspect="1"/>
        </xdr:cNvPicPr>
      </xdr:nvPicPr>
      <xdr:blipFill>
        <a:blip r:embed="rId2"/>
        <a:stretch>
          <a:fillRect/>
        </a:stretch>
      </xdr:blipFill>
      <xdr:spPr>
        <a:xfrm>
          <a:off x="400050" y="290198175"/>
          <a:ext cx="104775" cy="0"/>
        </a:xfrm>
        <a:prstGeom prst="rect">
          <a:avLst/>
        </a:prstGeom>
        <a:noFill/>
        <a:ln w="9525" cmpd="sng">
          <a:noFill/>
        </a:ln>
      </xdr:spPr>
    </xdr:pic>
    <xdr:clientData/>
  </xdr:twoCellAnchor>
  <xdr:twoCellAnchor>
    <xdr:from>
      <xdr:col>1</xdr:col>
      <xdr:colOff>0</xdr:colOff>
      <xdr:row>402</xdr:row>
      <xdr:rowOff>0</xdr:rowOff>
    </xdr:from>
    <xdr:to>
      <xdr:col>1</xdr:col>
      <xdr:colOff>104775</xdr:colOff>
      <xdr:row>402</xdr:row>
      <xdr:rowOff>0</xdr:rowOff>
    </xdr:to>
    <xdr:pic>
      <xdr:nvPicPr>
        <xdr:cNvPr id="1347" name="Picture 1363"/>
        <xdr:cNvPicPr preferRelativeResize="1">
          <a:picLocks noChangeAspect="1"/>
        </xdr:cNvPicPr>
      </xdr:nvPicPr>
      <xdr:blipFill>
        <a:blip r:embed="rId2"/>
        <a:stretch>
          <a:fillRect/>
        </a:stretch>
      </xdr:blipFill>
      <xdr:spPr>
        <a:xfrm>
          <a:off x="400050" y="290198175"/>
          <a:ext cx="104775" cy="0"/>
        </a:xfrm>
        <a:prstGeom prst="rect">
          <a:avLst/>
        </a:prstGeom>
        <a:noFill/>
        <a:ln w="9525" cmpd="sng">
          <a:noFill/>
        </a:ln>
      </xdr:spPr>
    </xdr:pic>
    <xdr:clientData/>
  </xdr:twoCellAnchor>
  <xdr:twoCellAnchor>
    <xdr:from>
      <xdr:col>1</xdr:col>
      <xdr:colOff>0</xdr:colOff>
      <xdr:row>402</xdr:row>
      <xdr:rowOff>0</xdr:rowOff>
    </xdr:from>
    <xdr:to>
      <xdr:col>1</xdr:col>
      <xdr:colOff>104775</xdr:colOff>
      <xdr:row>402</xdr:row>
      <xdr:rowOff>0</xdr:rowOff>
    </xdr:to>
    <xdr:pic>
      <xdr:nvPicPr>
        <xdr:cNvPr id="1348" name="Picture 1364"/>
        <xdr:cNvPicPr preferRelativeResize="1">
          <a:picLocks noChangeAspect="1"/>
        </xdr:cNvPicPr>
      </xdr:nvPicPr>
      <xdr:blipFill>
        <a:blip r:embed="rId2"/>
        <a:stretch>
          <a:fillRect/>
        </a:stretch>
      </xdr:blipFill>
      <xdr:spPr>
        <a:xfrm>
          <a:off x="400050" y="290198175"/>
          <a:ext cx="104775" cy="0"/>
        </a:xfrm>
        <a:prstGeom prst="rect">
          <a:avLst/>
        </a:prstGeom>
        <a:noFill/>
        <a:ln w="9525" cmpd="sng">
          <a:noFill/>
        </a:ln>
      </xdr:spPr>
    </xdr:pic>
    <xdr:clientData/>
  </xdr:twoCellAnchor>
  <xdr:twoCellAnchor>
    <xdr:from>
      <xdr:col>1</xdr:col>
      <xdr:colOff>0</xdr:colOff>
      <xdr:row>402</xdr:row>
      <xdr:rowOff>0</xdr:rowOff>
    </xdr:from>
    <xdr:to>
      <xdr:col>1</xdr:col>
      <xdr:colOff>104775</xdr:colOff>
      <xdr:row>402</xdr:row>
      <xdr:rowOff>0</xdr:rowOff>
    </xdr:to>
    <xdr:pic>
      <xdr:nvPicPr>
        <xdr:cNvPr id="1349" name="Picture 1365"/>
        <xdr:cNvPicPr preferRelativeResize="1">
          <a:picLocks noChangeAspect="1"/>
        </xdr:cNvPicPr>
      </xdr:nvPicPr>
      <xdr:blipFill>
        <a:blip r:embed="rId2"/>
        <a:stretch>
          <a:fillRect/>
        </a:stretch>
      </xdr:blipFill>
      <xdr:spPr>
        <a:xfrm>
          <a:off x="400050" y="290198175"/>
          <a:ext cx="104775" cy="0"/>
        </a:xfrm>
        <a:prstGeom prst="rect">
          <a:avLst/>
        </a:prstGeom>
        <a:noFill/>
        <a:ln w="9525" cmpd="sng">
          <a:noFill/>
        </a:ln>
      </xdr:spPr>
    </xdr:pic>
    <xdr:clientData/>
  </xdr:twoCellAnchor>
  <xdr:twoCellAnchor>
    <xdr:from>
      <xdr:col>1</xdr:col>
      <xdr:colOff>0</xdr:colOff>
      <xdr:row>402</xdr:row>
      <xdr:rowOff>0</xdr:rowOff>
    </xdr:from>
    <xdr:to>
      <xdr:col>1</xdr:col>
      <xdr:colOff>104775</xdr:colOff>
      <xdr:row>402</xdr:row>
      <xdr:rowOff>0</xdr:rowOff>
    </xdr:to>
    <xdr:pic>
      <xdr:nvPicPr>
        <xdr:cNvPr id="1350" name="Picture 1366"/>
        <xdr:cNvPicPr preferRelativeResize="1">
          <a:picLocks noChangeAspect="1"/>
        </xdr:cNvPicPr>
      </xdr:nvPicPr>
      <xdr:blipFill>
        <a:blip r:embed="rId2"/>
        <a:stretch>
          <a:fillRect/>
        </a:stretch>
      </xdr:blipFill>
      <xdr:spPr>
        <a:xfrm>
          <a:off x="400050" y="290198175"/>
          <a:ext cx="104775" cy="0"/>
        </a:xfrm>
        <a:prstGeom prst="rect">
          <a:avLst/>
        </a:prstGeom>
        <a:noFill/>
        <a:ln w="9525" cmpd="sng">
          <a:noFill/>
        </a:ln>
      </xdr:spPr>
    </xdr:pic>
    <xdr:clientData/>
  </xdr:twoCellAnchor>
  <xdr:twoCellAnchor>
    <xdr:from>
      <xdr:col>1</xdr:col>
      <xdr:colOff>0</xdr:colOff>
      <xdr:row>402</xdr:row>
      <xdr:rowOff>0</xdr:rowOff>
    </xdr:from>
    <xdr:to>
      <xdr:col>1</xdr:col>
      <xdr:colOff>104775</xdr:colOff>
      <xdr:row>402</xdr:row>
      <xdr:rowOff>0</xdr:rowOff>
    </xdr:to>
    <xdr:pic>
      <xdr:nvPicPr>
        <xdr:cNvPr id="1351" name="Picture 1367"/>
        <xdr:cNvPicPr preferRelativeResize="1">
          <a:picLocks noChangeAspect="1"/>
        </xdr:cNvPicPr>
      </xdr:nvPicPr>
      <xdr:blipFill>
        <a:blip r:embed="rId2"/>
        <a:stretch>
          <a:fillRect/>
        </a:stretch>
      </xdr:blipFill>
      <xdr:spPr>
        <a:xfrm>
          <a:off x="400050" y="290198175"/>
          <a:ext cx="104775" cy="0"/>
        </a:xfrm>
        <a:prstGeom prst="rect">
          <a:avLst/>
        </a:prstGeom>
        <a:noFill/>
        <a:ln w="9525" cmpd="sng">
          <a:noFill/>
        </a:ln>
      </xdr:spPr>
    </xdr:pic>
    <xdr:clientData/>
  </xdr:twoCellAnchor>
  <xdr:twoCellAnchor>
    <xdr:from>
      <xdr:col>1</xdr:col>
      <xdr:colOff>0</xdr:colOff>
      <xdr:row>403</xdr:row>
      <xdr:rowOff>0</xdr:rowOff>
    </xdr:from>
    <xdr:to>
      <xdr:col>1</xdr:col>
      <xdr:colOff>104775</xdr:colOff>
      <xdr:row>403</xdr:row>
      <xdr:rowOff>0</xdr:rowOff>
    </xdr:to>
    <xdr:pic>
      <xdr:nvPicPr>
        <xdr:cNvPr id="1352" name="Picture 1368"/>
        <xdr:cNvPicPr preferRelativeResize="1">
          <a:picLocks noChangeAspect="1"/>
        </xdr:cNvPicPr>
      </xdr:nvPicPr>
      <xdr:blipFill>
        <a:blip r:embed="rId2"/>
        <a:stretch>
          <a:fillRect/>
        </a:stretch>
      </xdr:blipFill>
      <xdr:spPr>
        <a:xfrm>
          <a:off x="400050" y="290579175"/>
          <a:ext cx="104775" cy="0"/>
        </a:xfrm>
        <a:prstGeom prst="rect">
          <a:avLst/>
        </a:prstGeom>
        <a:noFill/>
        <a:ln w="9525" cmpd="sng">
          <a:noFill/>
        </a:ln>
      </xdr:spPr>
    </xdr:pic>
    <xdr:clientData/>
  </xdr:twoCellAnchor>
  <xdr:twoCellAnchor>
    <xdr:from>
      <xdr:col>1</xdr:col>
      <xdr:colOff>0</xdr:colOff>
      <xdr:row>403</xdr:row>
      <xdr:rowOff>0</xdr:rowOff>
    </xdr:from>
    <xdr:to>
      <xdr:col>1</xdr:col>
      <xdr:colOff>104775</xdr:colOff>
      <xdr:row>403</xdr:row>
      <xdr:rowOff>0</xdr:rowOff>
    </xdr:to>
    <xdr:pic>
      <xdr:nvPicPr>
        <xdr:cNvPr id="1353" name="Picture 1369"/>
        <xdr:cNvPicPr preferRelativeResize="1">
          <a:picLocks noChangeAspect="1"/>
        </xdr:cNvPicPr>
      </xdr:nvPicPr>
      <xdr:blipFill>
        <a:blip r:embed="rId2"/>
        <a:stretch>
          <a:fillRect/>
        </a:stretch>
      </xdr:blipFill>
      <xdr:spPr>
        <a:xfrm>
          <a:off x="400050" y="290579175"/>
          <a:ext cx="104775" cy="0"/>
        </a:xfrm>
        <a:prstGeom prst="rect">
          <a:avLst/>
        </a:prstGeom>
        <a:noFill/>
        <a:ln w="9525" cmpd="sng">
          <a:noFill/>
        </a:ln>
      </xdr:spPr>
    </xdr:pic>
    <xdr:clientData/>
  </xdr:twoCellAnchor>
  <xdr:twoCellAnchor>
    <xdr:from>
      <xdr:col>1</xdr:col>
      <xdr:colOff>0</xdr:colOff>
      <xdr:row>403</xdr:row>
      <xdr:rowOff>0</xdr:rowOff>
    </xdr:from>
    <xdr:to>
      <xdr:col>1</xdr:col>
      <xdr:colOff>104775</xdr:colOff>
      <xdr:row>403</xdr:row>
      <xdr:rowOff>0</xdr:rowOff>
    </xdr:to>
    <xdr:pic>
      <xdr:nvPicPr>
        <xdr:cNvPr id="1354" name="Picture 1370"/>
        <xdr:cNvPicPr preferRelativeResize="1">
          <a:picLocks noChangeAspect="1"/>
        </xdr:cNvPicPr>
      </xdr:nvPicPr>
      <xdr:blipFill>
        <a:blip r:embed="rId2"/>
        <a:stretch>
          <a:fillRect/>
        </a:stretch>
      </xdr:blipFill>
      <xdr:spPr>
        <a:xfrm>
          <a:off x="400050" y="290579175"/>
          <a:ext cx="104775" cy="0"/>
        </a:xfrm>
        <a:prstGeom prst="rect">
          <a:avLst/>
        </a:prstGeom>
        <a:noFill/>
        <a:ln w="9525" cmpd="sng">
          <a:noFill/>
        </a:ln>
      </xdr:spPr>
    </xdr:pic>
    <xdr:clientData/>
  </xdr:twoCellAnchor>
  <xdr:twoCellAnchor>
    <xdr:from>
      <xdr:col>1</xdr:col>
      <xdr:colOff>0</xdr:colOff>
      <xdr:row>403</xdr:row>
      <xdr:rowOff>0</xdr:rowOff>
    </xdr:from>
    <xdr:to>
      <xdr:col>1</xdr:col>
      <xdr:colOff>104775</xdr:colOff>
      <xdr:row>403</xdr:row>
      <xdr:rowOff>0</xdr:rowOff>
    </xdr:to>
    <xdr:pic>
      <xdr:nvPicPr>
        <xdr:cNvPr id="1355" name="Picture 1371"/>
        <xdr:cNvPicPr preferRelativeResize="1">
          <a:picLocks noChangeAspect="1"/>
        </xdr:cNvPicPr>
      </xdr:nvPicPr>
      <xdr:blipFill>
        <a:blip r:embed="rId2"/>
        <a:stretch>
          <a:fillRect/>
        </a:stretch>
      </xdr:blipFill>
      <xdr:spPr>
        <a:xfrm>
          <a:off x="400050" y="290579175"/>
          <a:ext cx="1047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oleObject" Target="../embeddings/oleObject_0_5.bin" /><Relationship Id="rId7" Type="http://schemas.openxmlformats.org/officeDocument/2006/relationships/oleObject" Target="../embeddings/oleObject_0_6.bin" /><Relationship Id="rId8" Type="http://schemas.openxmlformats.org/officeDocument/2006/relationships/oleObject" Target="../embeddings/oleObject_0_7.bin" /><Relationship Id="rId9" Type="http://schemas.openxmlformats.org/officeDocument/2006/relationships/oleObject" Target="../embeddings/oleObject_0_8.bin" /><Relationship Id="rId10" Type="http://schemas.openxmlformats.org/officeDocument/2006/relationships/oleObject" Target="../embeddings/oleObject_0_9.bin" /><Relationship Id="rId11" Type="http://schemas.openxmlformats.org/officeDocument/2006/relationships/oleObject" Target="../embeddings/oleObject_0_10.bin" /><Relationship Id="rId12" Type="http://schemas.openxmlformats.org/officeDocument/2006/relationships/oleObject" Target="../embeddings/oleObject_0_11.bin" /><Relationship Id="rId13" Type="http://schemas.openxmlformats.org/officeDocument/2006/relationships/oleObject" Target="../embeddings/oleObject_0_12.bin" /><Relationship Id="rId14" Type="http://schemas.openxmlformats.org/officeDocument/2006/relationships/oleObject" Target="../embeddings/oleObject_0_13.bin" /><Relationship Id="rId15" Type="http://schemas.openxmlformats.org/officeDocument/2006/relationships/oleObject" Target="../embeddings/oleObject_0_14.bin" /><Relationship Id="rId16" Type="http://schemas.openxmlformats.org/officeDocument/2006/relationships/oleObject" Target="../embeddings/oleObject_0_15.bin" /><Relationship Id="rId17" Type="http://schemas.openxmlformats.org/officeDocument/2006/relationships/vmlDrawing" Target="../drawings/vmlDrawing1.vml" /><Relationship Id="rId18" Type="http://schemas.openxmlformats.org/officeDocument/2006/relationships/drawing" Target="../drawings/drawing1.xm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71"/>
  <sheetViews>
    <sheetView tabSelected="1" zoomScale="115" zoomScaleNormal="115" zoomScalePageLayoutView="0" workbookViewId="0" topLeftCell="A1">
      <selection activeCell="I5" sqref="I5"/>
    </sheetView>
  </sheetViews>
  <sheetFormatPr defaultColWidth="9.140625" defaultRowHeight="12.75"/>
  <cols>
    <col min="1" max="1" width="6.00390625" style="8" customWidth="1"/>
    <col min="2" max="2" width="45.28125" style="9" customWidth="1"/>
    <col min="3" max="3" width="5.140625" style="8" customWidth="1"/>
    <col min="4" max="4" width="10.8515625" style="10" customWidth="1"/>
    <col min="5" max="5" width="9.8515625" style="696" customWidth="1"/>
    <col min="6" max="6" width="13.7109375" style="696" customWidth="1"/>
    <col min="7" max="8" width="12.140625" style="2" customWidth="1"/>
    <col min="9" max="9" width="9.140625" style="63" customWidth="1"/>
    <col min="10" max="14" width="9.140625" style="4" customWidth="1"/>
    <col min="15" max="57" width="9.140625" style="2" customWidth="1"/>
    <col min="58" max="255" width="9.140625" style="1" customWidth="1"/>
    <col min="256" max="16384" width="9.140625" style="4" customWidth="1"/>
  </cols>
  <sheetData>
    <row r="1" spans="1:6" ht="52.5" customHeight="1" thickBot="1">
      <c r="A1" s="85" t="s">
        <v>403</v>
      </c>
      <c r="B1" s="86" t="s">
        <v>404</v>
      </c>
      <c r="C1" s="87" t="s">
        <v>379</v>
      </c>
      <c r="D1" s="88" t="s">
        <v>380</v>
      </c>
      <c r="E1" s="694" t="s">
        <v>381</v>
      </c>
      <c r="F1" s="695" t="s">
        <v>405</v>
      </c>
    </row>
    <row r="2" ht="8.25" customHeight="1" thickBot="1"/>
    <row r="3" spans="1:6" ht="16.5" customHeight="1" thickBot="1">
      <c r="A3" s="11"/>
      <c r="B3" s="692" t="s">
        <v>406</v>
      </c>
      <c r="C3" s="692"/>
      <c r="D3" s="692"/>
      <c r="E3" s="692"/>
      <c r="F3" s="693"/>
    </row>
    <row r="4" spans="1:6" ht="12.75" customHeight="1" thickBot="1">
      <c r="A4" s="40" t="s">
        <v>382</v>
      </c>
      <c r="B4" s="692" t="s">
        <v>407</v>
      </c>
      <c r="C4" s="692"/>
      <c r="D4" s="692"/>
      <c r="E4" s="692"/>
      <c r="F4" s="693"/>
    </row>
    <row r="5" spans="1:6" ht="173.25">
      <c r="A5" s="89">
        <v>1</v>
      </c>
      <c r="B5" s="18" t="s">
        <v>408</v>
      </c>
      <c r="C5" s="90" t="s">
        <v>409</v>
      </c>
      <c r="D5" s="91">
        <v>1457</v>
      </c>
      <c r="E5" s="697">
        <v>5</v>
      </c>
      <c r="F5" s="698">
        <f>E5*D5</f>
        <v>7285</v>
      </c>
    </row>
    <row r="6" spans="1:6" ht="110.25">
      <c r="A6" s="92">
        <v>2</v>
      </c>
      <c r="B6" s="20" t="s">
        <v>410</v>
      </c>
      <c r="C6" s="93" t="s">
        <v>411</v>
      </c>
      <c r="D6" s="94">
        <v>30</v>
      </c>
      <c r="E6" s="699">
        <v>17</v>
      </c>
      <c r="F6" s="700">
        <f>E6*D6</f>
        <v>510</v>
      </c>
    </row>
    <row r="7" spans="1:6" ht="63">
      <c r="A7" s="327">
        <v>3</v>
      </c>
      <c r="B7" s="22" t="s">
        <v>412</v>
      </c>
      <c r="C7" s="96"/>
      <c r="D7" s="97"/>
      <c r="E7" s="701"/>
      <c r="F7" s="702"/>
    </row>
    <row r="8" spans="1:6" ht="15.75">
      <c r="A8" s="244"/>
      <c r="B8" s="22" t="s">
        <v>413</v>
      </c>
      <c r="C8" s="96" t="s">
        <v>414</v>
      </c>
      <c r="D8" s="97">
        <v>98</v>
      </c>
      <c r="E8" s="701">
        <v>10</v>
      </c>
      <c r="F8" s="702">
        <f aca="true" t="shared" si="0" ref="F8:F25">E8*D8</f>
        <v>980</v>
      </c>
    </row>
    <row r="9" spans="1:6" ht="15.75">
      <c r="A9" s="244"/>
      <c r="B9" s="22" t="s">
        <v>415</v>
      </c>
      <c r="C9" s="96" t="s">
        <v>414</v>
      </c>
      <c r="D9" s="97">
        <v>7</v>
      </c>
      <c r="E9" s="701">
        <v>15</v>
      </c>
      <c r="F9" s="702">
        <f t="shared" si="0"/>
        <v>105</v>
      </c>
    </row>
    <row r="10" spans="1:6" ht="15.75">
      <c r="A10" s="244"/>
      <c r="B10" s="22" t="s">
        <v>416</v>
      </c>
      <c r="C10" s="96" t="s">
        <v>414</v>
      </c>
      <c r="D10" s="97">
        <v>80</v>
      </c>
      <c r="E10" s="701">
        <v>8</v>
      </c>
      <c r="F10" s="702">
        <f t="shared" si="0"/>
        <v>640</v>
      </c>
    </row>
    <row r="11" spans="1:6" ht="15.75">
      <c r="A11" s="244"/>
      <c r="B11" s="22" t="s">
        <v>417</v>
      </c>
      <c r="C11" s="96" t="s">
        <v>414</v>
      </c>
      <c r="D11" s="97">
        <v>15</v>
      </c>
      <c r="E11" s="701">
        <v>8</v>
      </c>
      <c r="F11" s="702">
        <f t="shared" si="0"/>
        <v>120</v>
      </c>
    </row>
    <row r="12" spans="1:6" ht="12.75">
      <c r="A12" s="244"/>
      <c r="B12" s="98" t="s">
        <v>418</v>
      </c>
      <c r="C12" s="96" t="s">
        <v>414</v>
      </c>
      <c r="D12" s="97">
        <v>5</v>
      </c>
      <c r="E12" s="701">
        <v>8</v>
      </c>
      <c r="F12" s="702">
        <f t="shared" si="0"/>
        <v>40</v>
      </c>
    </row>
    <row r="13" spans="1:6" ht="31.5">
      <c r="A13" s="244"/>
      <c r="B13" s="22" t="s">
        <v>805</v>
      </c>
      <c r="C13" s="96" t="s">
        <v>414</v>
      </c>
      <c r="D13" s="97">
        <v>2</v>
      </c>
      <c r="E13" s="701">
        <v>40</v>
      </c>
      <c r="F13" s="702">
        <f t="shared" si="0"/>
        <v>80</v>
      </c>
    </row>
    <row r="14" spans="1:6" ht="31.5">
      <c r="A14" s="326"/>
      <c r="B14" s="22" t="s">
        <v>806</v>
      </c>
      <c r="C14" s="96" t="s">
        <v>414</v>
      </c>
      <c r="D14" s="97">
        <v>10</v>
      </c>
      <c r="E14" s="701">
        <v>35</v>
      </c>
      <c r="F14" s="702">
        <f t="shared" si="0"/>
        <v>350</v>
      </c>
    </row>
    <row r="15" spans="1:6" ht="157.5">
      <c r="A15" s="92">
        <v>4</v>
      </c>
      <c r="B15" s="22" t="s">
        <v>807</v>
      </c>
      <c r="C15" s="96" t="s">
        <v>390</v>
      </c>
      <c r="D15" s="97">
        <v>1997</v>
      </c>
      <c r="E15" s="701">
        <v>2</v>
      </c>
      <c r="F15" s="702">
        <f t="shared" si="0"/>
        <v>3994</v>
      </c>
    </row>
    <row r="16" spans="1:6" ht="346.5">
      <c r="A16" s="328">
        <v>5</v>
      </c>
      <c r="B16" s="22" t="s">
        <v>206</v>
      </c>
      <c r="C16" s="93" t="s">
        <v>411</v>
      </c>
      <c r="D16" s="97">
        <v>239.11</v>
      </c>
      <c r="E16" s="701">
        <v>30</v>
      </c>
      <c r="F16" s="702">
        <f t="shared" si="0"/>
        <v>7173.3</v>
      </c>
    </row>
    <row r="17" spans="1:6" ht="78.75">
      <c r="A17" s="329"/>
      <c r="B17" s="22" t="s">
        <v>207</v>
      </c>
      <c r="C17" s="93" t="s">
        <v>411</v>
      </c>
      <c r="D17" s="97">
        <v>58.8</v>
      </c>
      <c r="E17" s="701">
        <v>30</v>
      </c>
      <c r="F17" s="702">
        <f t="shared" si="0"/>
        <v>1764</v>
      </c>
    </row>
    <row r="18" spans="1:6" ht="94.5">
      <c r="A18" s="92">
        <v>6</v>
      </c>
      <c r="B18" s="22" t="s">
        <v>208</v>
      </c>
      <c r="C18" s="93" t="s">
        <v>411</v>
      </c>
      <c r="D18" s="97">
        <v>15</v>
      </c>
      <c r="E18" s="701">
        <v>68</v>
      </c>
      <c r="F18" s="702">
        <f t="shared" si="0"/>
        <v>1020</v>
      </c>
    </row>
    <row r="19" spans="1:6" ht="69.75" customHeight="1">
      <c r="A19" s="92">
        <v>7</v>
      </c>
      <c r="B19" s="22" t="s">
        <v>209</v>
      </c>
      <c r="C19" s="93" t="s">
        <v>411</v>
      </c>
      <c r="D19" s="97">
        <v>12</v>
      </c>
      <c r="E19" s="701">
        <v>68</v>
      </c>
      <c r="F19" s="702">
        <f t="shared" si="0"/>
        <v>816</v>
      </c>
    </row>
    <row r="20" spans="1:6" ht="78.75">
      <c r="A20" s="95">
        <v>8</v>
      </c>
      <c r="B20" s="22" t="s">
        <v>210</v>
      </c>
      <c r="C20" s="93" t="s">
        <v>411</v>
      </c>
      <c r="D20" s="99">
        <v>2.4</v>
      </c>
      <c r="E20" s="703">
        <v>85</v>
      </c>
      <c r="F20" s="702">
        <f t="shared" si="0"/>
        <v>204</v>
      </c>
    </row>
    <row r="21" spans="1:6" ht="141.75">
      <c r="A21" s="95">
        <v>9</v>
      </c>
      <c r="B21" s="22" t="s">
        <v>211</v>
      </c>
      <c r="C21" s="93" t="s">
        <v>411</v>
      </c>
      <c r="D21" s="99">
        <v>9.24</v>
      </c>
      <c r="E21" s="703">
        <v>85</v>
      </c>
      <c r="F21" s="702">
        <f t="shared" si="0"/>
        <v>785.4</v>
      </c>
    </row>
    <row r="22" spans="1:6" ht="157.5">
      <c r="A22" s="95">
        <v>10</v>
      </c>
      <c r="B22" s="22" t="s">
        <v>212</v>
      </c>
      <c r="C22" s="100" t="s">
        <v>401</v>
      </c>
      <c r="D22" s="99">
        <v>1322.06</v>
      </c>
      <c r="E22" s="703">
        <v>4</v>
      </c>
      <c r="F22" s="702">
        <f t="shared" si="0"/>
        <v>5288.24</v>
      </c>
    </row>
    <row r="23" spans="1:6" ht="78.75">
      <c r="A23" s="95">
        <v>11</v>
      </c>
      <c r="B23" s="22" t="s">
        <v>213</v>
      </c>
      <c r="C23" s="100" t="s">
        <v>401</v>
      </c>
      <c r="D23" s="99">
        <v>170</v>
      </c>
      <c r="E23" s="703">
        <v>4.2</v>
      </c>
      <c r="F23" s="702">
        <f t="shared" si="0"/>
        <v>714</v>
      </c>
    </row>
    <row r="24" spans="1:6" ht="159.75" customHeight="1">
      <c r="A24" s="95">
        <v>12</v>
      </c>
      <c r="B24" s="22" t="s">
        <v>214</v>
      </c>
      <c r="C24" s="93" t="s">
        <v>411</v>
      </c>
      <c r="D24" s="99">
        <v>20</v>
      </c>
      <c r="E24" s="703">
        <v>95</v>
      </c>
      <c r="F24" s="702">
        <f t="shared" si="0"/>
        <v>1900</v>
      </c>
    </row>
    <row r="25" spans="1:6" ht="63">
      <c r="A25" s="95">
        <v>13</v>
      </c>
      <c r="B25" s="22" t="s">
        <v>215</v>
      </c>
      <c r="C25" s="100"/>
      <c r="D25" s="99">
        <v>1</v>
      </c>
      <c r="E25" s="703">
        <v>800</v>
      </c>
      <c r="F25" s="702">
        <f t="shared" si="0"/>
        <v>800</v>
      </c>
    </row>
    <row r="26" spans="1:6" ht="47.25">
      <c r="A26" s="95">
        <v>14</v>
      </c>
      <c r="B26" s="22" t="s">
        <v>216</v>
      </c>
      <c r="C26" s="93" t="s">
        <v>411</v>
      </c>
      <c r="D26" s="101">
        <v>28</v>
      </c>
      <c r="E26" s="704">
        <v>17</v>
      </c>
      <c r="F26" s="700">
        <f>E26*D26</f>
        <v>476</v>
      </c>
    </row>
    <row r="27" spans="1:6" ht="16.5" thickBot="1">
      <c r="A27" s="102">
        <v>15</v>
      </c>
      <c r="B27" s="22" t="s">
        <v>217</v>
      </c>
      <c r="C27" s="103" t="s">
        <v>414</v>
      </c>
      <c r="D27" s="104">
        <v>1</v>
      </c>
      <c r="E27" s="705">
        <v>1000</v>
      </c>
      <c r="F27" s="702">
        <f>E27*D27</f>
        <v>1000</v>
      </c>
    </row>
    <row r="28" spans="1:6" ht="13.5" thickBot="1">
      <c r="A28" s="23"/>
      <c r="B28" s="24" t="s">
        <v>218</v>
      </c>
      <c r="C28" s="25"/>
      <c r="D28" s="26"/>
      <c r="E28" s="706"/>
      <c r="F28" s="707">
        <f>SUM(F5:F27)</f>
        <v>36044.94</v>
      </c>
    </row>
    <row r="29" ht="10.5" customHeight="1" thickBot="1"/>
    <row r="30" spans="1:6" ht="16.5" customHeight="1" thickBot="1">
      <c r="A30" s="105" t="s">
        <v>384</v>
      </c>
      <c r="B30" s="663" t="s">
        <v>735</v>
      </c>
      <c r="C30" s="663"/>
      <c r="D30" s="663"/>
      <c r="E30" s="663"/>
      <c r="F30" s="664"/>
    </row>
    <row r="31" spans="1:6" ht="157.5">
      <c r="A31" s="106" t="s">
        <v>744</v>
      </c>
      <c r="B31" s="107" t="s">
        <v>258</v>
      </c>
      <c r="C31" s="108" t="s">
        <v>411</v>
      </c>
      <c r="D31" s="109">
        <v>58</v>
      </c>
      <c r="E31" s="708">
        <v>7</v>
      </c>
      <c r="F31" s="709">
        <f aca="true" t="shared" si="1" ref="F31:F38">E31*D31</f>
        <v>406</v>
      </c>
    </row>
    <row r="32" spans="1:6" ht="102.75" customHeight="1">
      <c r="A32" s="330" t="s">
        <v>750</v>
      </c>
      <c r="B32" s="111" t="s">
        <v>184</v>
      </c>
      <c r="C32" s="93" t="s">
        <v>411</v>
      </c>
      <c r="D32" s="112">
        <v>687.28</v>
      </c>
      <c r="E32" s="710">
        <v>3.5</v>
      </c>
      <c r="F32" s="711">
        <f t="shared" si="1"/>
        <v>2405.48</v>
      </c>
    </row>
    <row r="33" spans="1:6" ht="24" customHeight="1">
      <c r="A33" s="331"/>
      <c r="B33" s="111" t="s">
        <v>70</v>
      </c>
      <c r="C33" s="93" t="s">
        <v>411</v>
      </c>
      <c r="D33" s="112">
        <v>250</v>
      </c>
      <c r="E33" s="710">
        <v>16</v>
      </c>
      <c r="F33" s="711">
        <f t="shared" si="1"/>
        <v>4000</v>
      </c>
    </row>
    <row r="34" spans="1:6" ht="409.5">
      <c r="A34" s="110" t="s">
        <v>751</v>
      </c>
      <c r="B34" s="111" t="s">
        <v>71</v>
      </c>
      <c r="C34" s="93" t="s">
        <v>411</v>
      </c>
      <c r="D34" s="112">
        <v>95.36</v>
      </c>
      <c r="E34" s="710">
        <v>21</v>
      </c>
      <c r="F34" s="711">
        <f t="shared" si="1"/>
        <v>2002.56</v>
      </c>
    </row>
    <row r="35" spans="1:6" ht="126">
      <c r="A35" s="110" t="s">
        <v>760</v>
      </c>
      <c r="B35" s="111" t="s">
        <v>72</v>
      </c>
      <c r="C35" s="93" t="s">
        <v>411</v>
      </c>
      <c r="D35" s="113">
        <v>37.5</v>
      </c>
      <c r="E35" s="712">
        <v>30</v>
      </c>
      <c r="F35" s="713">
        <f t="shared" si="1"/>
        <v>1125</v>
      </c>
    </row>
    <row r="36" spans="1:6" ht="94.5">
      <c r="A36" s="110" t="s">
        <v>761</v>
      </c>
      <c r="B36" s="111" t="s">
        <v>73</v>
      </c>
      <c r="C36" s="93" t="s">
        <v>411</v>
      </c>
      <c r="D36" s="113">
        <v>187</v>
      </c>
      <c r="E36" s="712">
        <v>14</v>
      </c>
      <c r="F36" s="713">
        <f t="shared" si="1"/>
        <v>2618</v>
      </c>
    </row>
    <row r="37" spans="1:6" ht="78.75">
      <c r="A37" s="110" t="s">
        <v>386</v>
      </c>
      <c r="B37" s="111" t="s">
        <v>74</v>
      </c>
      <c r="C37" s="93" t="s">
        <v>411</v>
      </c>
      <c r="D37" s="112">
        <v>120</v>
      </c>
      <c r="E37" s="710">
        <v>14</v>
      </c>
      <c r="F37" s="711">
        <f t="shared" si="1"/>
        <v>1680</v>
      </c>
    </row>
    <row r="38" spans="1:6" ht="111" thickBot="1">
      <c r="A38" s="114" t="s">
        <v>387</v>
      </c>
      <c r="B38" s="115" t="s">
        <v>259</v>
      </c>
      <c r="C38" s="116" t="s">
        <v>411</v>
      </c>
      <c r="D38" s="117">
        <v>90</v>
      </c>
      <c r="E38" s="714">
        <v>16</v>
      </c>
      <c r="F38" s="715">
        <f t="shared" si="1"/>
        <v>1440</v>
      </c>
    </row>
    <row r="39" spans="1:6" ht="13.5" thickBot="1">
      <c r="A39" s="23"/>
      <c r="B39" s="24" t="s">
        <v>260</v>
      </c>
      <c r="C39" s="25"/>
      <c r="D39" s="26"/>
      <c r="E39" s="706"/>
      <c r="F39" s="707">
        <f>SUM(F31:F38)</f>
        <v>15677.039999999999</v>
      </c>
    </row>
    <row r="40" ht="9.75" customHeight="1" thickBot="1"/>
    <row r="41" spans="1:6" ht="13.5" thickBot="1">
      <c r="A41" s="11" t="s">
        <v>388</v>
      </c>
      <c r="B41" s="12" t="s">
        <v>261</v>
      </c>
      <c r="C41" s="13"/>
      <c r="D41" s="14"/>
      <c r="E41" s="716"/>
      <c r="F41" s="717"/>
    </row>
    <row r="42" spans="1:6" ht="76.5">
      <c r="A42" s="118" t="s">
        <v>744</v>
      </c>
      <c r="B42" s="119" t="s">
        <v>262</v>
      </c>
      <c r="C42" s="90" t="s">
        <v>263</v>
      </c>
      <c r="D42" s="120">
        <v>34.5</v>
      </c>
      <c r="E42" s="718">
        <v>90</v>
      </c>
      <c r="F42" s="719">
        <f aca="true" t="shared" si="2" ref="F42:F60">E42*D42</f>
        <v>3105</v>
      </c>
    </row>
    <row r="43" spans="1:6" ht="132" customHeight="1">
      <c r="A43" s="121" t="s">
        <v>750</v>
      </c>
      <c r="B43" s="122" t="s">
        <v>264</v>
      </c>
      <c r="C43" s="93" t="s">
        <v>263</v>
      </c>
      <c r="D43" s="123">
        <v>120.95</v>
      </c>
      <c r="E43" s="720">
        <v>120</v>
      </c>
      <c r="F43" s="711">
        <f t="shared" si="2"/>
        <v>14514</v>
      </c>
    </row>
    <row r="44" spans="1:6" ht="105">
      <c r="A44" s="121" t="s">
        <v>751</v>
      </c>
      <c r="B44" s="124" t="s">
        <v>265</v>
      </c>
      <c r="C44" s="93" t="s">
        <v>263</v>
      </c>
      <c r="D44" s="123">
        <v>118</v>
      </c>
      <c r="E44" s="720">
        <v>130</v>
      </c>
      <c r="F44" s="711">
        <f t="shared" si="2"/>
        <v>15340</v>
      </c>
    </row>
    <row r="45" spans="1:6" ht="105">
      <c r="A45" s="121" t="s">
        <v>760</v>
      </c>
      <c r="B45" s="124" t="s">
        <v>266</v>
      </c>
      <c r="C45" s="93" t="s">
        <v>263</v>
      </c>
      <c r="D45" s="123">
        <v>11</v>
      </c>
      <c r="E45" s="720">
        <v>130</v>
      </c>
      <c r="F45" s="711">
        <f t="shared" si="2"/>
        <v>1430</v>
      </c>
    </row>
    <row r="46" spans="1:6" ht="196.5" customHeight="1">
      <c r="A46" s="121" t="s">
        <v>761</v>
      </c>
      <c r="B46" s="124" t="s">
        <v>112</v>
      </c>
      <c r="C46" s="93" t="s">
        <v>113</v>
      </c>
      <c r="D46" s="123">
        <v>390.69</v>
      </c>
      <c r="E46" s="720">
        <v>15</v>
      </c>
      <c r="F46" s="711">
        <f t="shared" si="2"/>
        <v>5860.35</v>
      </c>
    </row>
    <row r="47" spans="1:6" ht="75">
      <c r="A47" s="121" t="s">
        <v>386</v>
      </c>
      <c r="B47" s="124" t="s">
        <v>114</v>
      </c>
      <c r="C47" s="93" t="s">
        <v>113</v>
      </c>
      <c r="D47" s="123">
        <v>250</v>
      </c>
      <c r="E47" s="720">
        <v>8</v>
      </c>
      <c r="F47" s="711">
        <f t="shared" si="2"/>
        <v>2000</v>
      </c>
    </row>
    <row r="48" spans="1:6" ht="135">
      <c r="A48" s="121" t="s">
        <v>387</v>
      </c>
      <c r="B48" s="124" t="s">
        <v>115</v>
      </c>
      <c r="C48" s="93" t="s">
        <v>113</v>
      </c>
      <c r="D48" s="123">
        <v>74.54</v>
      </c>
      <c r="E48" s="720">
        <v>24</v>
      </c>
      <c r="F48" s="711">
        <f t="shared" si="2"/>
        <v>1788.96</v>
      </c>
    </row>
    <row r="49" spans="1:6" ht="346.5" customHeight="1">
      <c r="A49" s="121" t="s">
        <v>762</v>
      </c>
      <c r="B49" s="124" t="s">
        <v>116</v>
      </c>
      <c r="C49" s="93" t="s">
        <v>263</v>
      </c>
      <c r="D49" s="123">
        <v>182</v>
      </c>
      <c r="E49" s="720">
        <v>165</v>
      </c>
      <c r="F49" s="711">
        <f t="shared" si="2"/>
        <v>30030</v>
      </c>
    </row>
    <row r="50" spans="1:6" ht="150">
      <c r="A50" s="110" t="s">
        <v>763</v>
      </c>
      <c r="B50" s="124" t="s">
        <v>117</v>
      </c>
      <c r="C50" s="93" t="s">
        <v>263</v>
      </c>
      <c r="D50" s="123">
        <v>8.37</v>
      </c>
      <c r="E50" s="720">
        <v>175</v>
      </c>
      <c r="F50" s="711">
        <f t="shared" si="2"/>
        <v>1464.7499999999998</v>
      </c>
    </row>
    <row r="51" spans="1:6" ht="180">
      <c r="A51" s="121" t="s">
        <v>736</v>
      </c>
      <c r="B51" s="124" t="s">
        <v>732</v>
      </c>
      <c r="C51" s="93" t="s">
        <v>263</v>
      </c>
      <c r="D51" s="125">
        <v>51.75</v>
      </c>
      <c r="E51" s="721">
        <v>130</v>
      </c>
      <c r="F51" s="713">
        <f t="shared" si="2"/>
        <v>6727.5</v>
      </c>
    </row>
    <row r="52" spans="1:6" ht="270.75" customHeight="1">
      <c r="A52" s="121" t="s">
        <v>392</v>
      </c>
      <c r="B52" s="124" t="s">
        <v>733</v>
      </c>
      <c r="C52" s="93" t="s">
        <v>263</v>
      </c>
      <c r="D52" s="123">
        <v>68.37</v>
      </c>
      <c r="E52" s="720">
        <v>140</v>
      </c>
      <c r="F52" s="711">
        <f t="shared" si="2"/>
        <v>9571.800000000001</v>
      </c>
    </row>
    <row r="53" spans="1:6" ht="75">
      <c r="A53" s="121" t="s">
        <v>737</v>
      </c>
      <c r="B53" s="124" t="s">
        <v>849</v>
      </c>
      <c r="C53" s="93" t="s">
        <v>263</v>
      </c>
      <c r="D53" s="123">
        <v>1.75</v>
      </c>
      <c r="E53" s="720">
        <v>140</v>
      </c>
      <c r="F53" s="711">
        <f t="shared" si="2"/>
        <v>245</v>
      </c>
    </row>
    <row r="54" spans="1:6" ht="92.25" customHeight="1">
      <c r="A54" s="110" t="s">
        <v>755</v>
      </c>
      <c r="B54" s="3" t="s">
        <v>850</v>
      </c>
      <c r="C54" s="93" t="s">
        <v>263</v>
      </c>
      <c r="D54" s="126">
        <v>55.08</v>
      </c>
      <c r="E54" s="720">
        <v>150</v>
      </c>
      <c r="F54" s="711">
        <f t="shared" si="2"/>
        <v>8262</v>
      </c>
    </row>
    <row r="55" spans="1:6" ht="371.25" customHeight="1">
      <c r="A55" s="127">
        <v>14</v>
      </c>
      <c r="B55" s="128" t="s">
        <v>851</v>
      </c>
      <c r="C55" s="93" t="s">
        <v>263</v>
      </c>
      <c r="D55" s="129">
        <v>284.22</v>
      </c>
      <c r="E55" s="722">
        <v>140</v>
      </c>
      <c r="F55" s="711">
        <f t="shared" si="2"/>
        <v>39790.8</v>
      </c>
    </row>
    <row r="56" spans="1:6" ht="156" customHeight="1">
      <c r="A56" s="110" t="s">
        <v>393</v>
      </c>
      <c r="B56" s="3" t="s">
        <v>852</v>
      </c>
      <c r="C56" s="93" t="s">
        <v>113</v>
      </c>
      <c r="D56" s="126">
        <v>3729.69</v>
      </c>
      <c r="E56" s="720">
        <v>19.65</v>
      </c>
      <c r="F56" s="711">
        <f t="shared" si="2"/>
        <v>73288.40849999999</v>
      </c>
    </row>
    <row r="57" spans="1:6" ht="98.25" customHeight="1">
      <c r="A57" s="127">
        <v>16</v>
      </c>
      <c r="B57" s="128" t="s">
        <v>853</v>
      </c>
      <c r="C57" s="130" t="s">
        <v>401</v>
      </c>
      <c r="D57" s="129">
        <v>28</v>
      </c>
      <c r="E57" s="722">
        <v>22</v>
      </c>
      <c r="F57" s="711">
        <f t="shared" si="2"/>
        <v>616</v>
      </c>
    </row>
    <row r="58" spans="1:6" ht="100.5" customHeight="1">
      <c r="A58" s="110" t="s">
        <v>756</v>
      </c>
      <c r="B58" s="131" t="s">
        <v>421</v>
      </c>
      <c r="C58" s="130" t="s">
        <v>401</v>
      </c>
      <c r="D58" s="126">
        <v>7.48</v>
      </c>
      <c r="E58" s="720">
        <v>21</v>
      </c>
      <c r="F58" s="711">
        <f t="shared" si="2"/>
        <v>157.08</v>
      </c>
    </row>
    <row r="59" spans="1:6" ht="103.5" customHeight="1">
      <c r="A59" s="110" t="s">
        <v>734</v>
      </c>
      <c r="B59" s="3" t="s">
        <v>552</v>
      </c>
      <c r="C59" s="93" t="s">
        <v>263</v>
      </c>
      <c r="D59" s="126">
        <v>32.17</v>
      </c>
      <c r="E59" s="720">
        <v>160</v>
      </c>
      <c r="F59" s="711">
        <f t="shared" si="2"/>
        <v>5147.200000000001</v>
      </c>
    </row>
    <row r="60" spans="1:6" ht="77.25" thickBot="1">
      <c r="A60" s="114" t="s">
        <v>757</v>
      </c>
      <c r="B60" s="132" t="s">
        <v>553</v>
      </c>
      <c r="C60" s="133" t="s">
        <v>401</v>
      </c>
      <c r="D60" s="134">
        <v>572</v>
      </c>
      <c r="E60" s="723">
        <v>12</v>
      </c>
      <c r="F60" s="724">
        <f t="shared" si="2"/>
        <v>6864</v>
      </c>
    </row>
    <row r="61" spans="1:6" ht="13.5" thickBot="1">
      <c r="A61" s="23"/>
      <c r="B61" s="24" t="s">
        <v>554</v>
      </c>
      <c r="C61" s="25"/>
      <c r="D61" s="26"/>
      <c r="E61" s="706"/>
      <c r="F61" s="707">
        <f>SUM(F42:F60)</f>
        <v>226202.8485</v>
      </c>
    </row>
    <row r="62" ht="11.25" customHeight="1" thickBot="1"/>
    <row r="63" spans="1:6" ht="14.25" customHeight="1" thickBot="1">
      <c r="A63" s="40" t="s">
        <v>394</v>
      </c>
      <c r="B63" s="30" t="s">
        <v>400</v>
      </c>
      <c r="C63" s="31"/>
      <c r="D63" s="15"/>
      <c r="E63" s="716"/>
      <c r="F63" s="725"/>
    </row>
    <row r="64" spans="1:6" ht="139.5" customHeight="1">
      <c r="A64" s="332">
        <v>1</v>
      </c>
      <c r="B64" s="18" t="s">
        <v>555</v>
      </c>
      <c r="C64" s="90" t="s">
        <v>395</v>
      </c>
      <c r="D64" s="135">
        <v>64300</v>
      </c>
      <c r="E64" s="726">
        <v>1</v>
      </c>
      <c r="F64" s="713">
        <f>E64*D64</f>
        <v>64300</v>
      </c>
    </row>
    <row r="65" spans="1:6" ht="16.5" thickBot="1">
      <c r="A65" s="333"/>
      <c r="B65" s="20" t="s">
        <v>556</v>
      </c>
      <c r="C65" s="116" t="s">
        <v>395</v>
      </c>
      <c r="D65" s="136">
        <v>17060</v>
      </c>
      <c r="E65" s="723">
        <v>1.07</v>
      </c>
      <c r="F65" s="713">
        <f>E65*D65</f>
        <v>18254.2</v>
      </c>
    </row>
    <row r="66" spans="1:6" ht="16.5" customHeight="1" thickBot="1">
      <c r="A66" s="23"/>
      <c r="B66" s="24" t="s">
        <v>557</v>
      </c>
      <c r="C66" s="16"/>
      <c r="D66" s="17"/>
      <c r="E66" s="706"/>
      <c r="F66" s="707">
        <f>SUM(F64:F65)</f>
        <v>82554.2</v>
      </c>
    </row>
    <row r="67" ht="11.25" customHeight="1" thickBot="1"/>
    <row r="68" spans="1:6" ht="13.5" thickBot="1">
      <c r="A68" s="40" t="s">
        <v>396</v>
      </c>
      <c r="B68" s="12" t="s">
        <v>397</v>
      </c>
      <c r="C68" s="31"/>
      <c r="D68" s="15"/>
      <c r="E68" s="716"/>
      <c r="F68" s="725"/>
    </row>
    <row r="69" spans="1:6" ht="395.25">
      <c r="A69" s="137">
        <v>1</v>
      </c>
      <c r="B69" s="138" t="s">
        <v>558</v>
      </c>
      <c r="C69" s="139" t="s">
        <v>401</v>
      </c>
      <c r="D69" s="140">
        <v>481.33</v>
      </c>
      <c r="E69" s="727">
        <v>31</v>
      </c>
      <c r="F69" s="728">
        <f aca="true" t="shared" si="3" ref="F69:F80">E69*D69</f>
        <v>14921.23</v>
      </c>
    </row>
    <row r="70" spans="1:6" ht="409.5">
      <c r="A70" s="141">
        <v>2</v>
      </c>
      <c r="B70" s="142" t="s">
        <v>666</v>
      </c>
      <c r="C70" s="130" t="s">
        <v>385</v>
      </c>
      <c r="D70" s="143">
        <v>494.82</v>
      </c>
      <c r="E70" s="729">
        <v>105</v>
      </c>
      <c r="F70" s="713">
        <f t="shared" si="3"/>
        <v>51956.1</v>
      </c>
    </row>
    <row r="71" spans="1:6" ht="395.25">
      <c r="A71" s="141">
        <v>3</v>
      </c>
      <c r="B71" s="142" t="s">
        <v>768</v>
      </c>
      <c r="C71" s="130" t="s">
        <v>401</v>
      </c>
      <c r="D71" s="143">
        <v>643.11</v>
      </c>
      <c r="E71" s="729">
        <v>16</v>
      </c>
      <c r="F71" s="713">
        <f t="shared" si="3"/>
        <v>10289.76</v>
      </c>
    </row>
    <row r="72" spans="1:6" ht="409.5">
      <c r="A72" s="141">
        <v>4</v>
      </c>
      <c r="B72" s="142" t="s">
        <v>301</v>
      </c>
      <c r="C72" s="130" t="s">
        <v>401</v>
      </c>
      <c r="D72" s="143">
        <v>834.2</v>
      </c>
      <c r="E72" s="729">
        <v>20</v>
      </c>
      <c r="F72" s="713">
        <f t="shared" si="3"/>
        <v>16684</v>
      </c>
    </row>
    <row r="73" spans="1:6" ht="114.75">
      <c r="A73" s="141">
        <v>5</v>
      </c>
      <c r="B73" s="142" t="s">
        <v>302</v>
      </c>
      <c r="C73" s="130" t="s">
        <v>401</v>
      </c>
      <c r="D73" s="143">
        <v>297.6</v>
      </c>
      <c r="E73" s="729">
        <v>20</v>
      </c>
      <c r="F73" s="713">
        <f t="shared" si="3"/>
        <v>5952</v>
      </c>
    </row>
    <row r="74" spans="1:6" ht="409.5">
      <c r="A74" s="141">
        <v>6</v>
      </c>
      <c r="B74" s="142" t="s">
        <v>2</v>
      </c>
      <c r="C74" s="130" t="s">
        <v>401</v>
      </c>
      <c r="D74" s="143">
        <v>13860</v>
      </c>
      <c r="E74" s="729">
        <v>7</v>
      </c>
      <c r="F74" s="713">
        <f t="shared" si="3"/>
        <v>97020</v>
      </c>
    </row>
    <row r="75" spans="1:6" ht="153">
      <c r="A75" s="141">
        <v>7</v>
      </c>
      <c r="B75" s="142" t="s">
        <v>3</v>
      </c>
      <c r="C75" s="130" t="s">
        <v>401</v>
      </c>
      <c r="D75" s="143">
        <v>1070.31</v>
      </c>
      <c r="E75" s="729">
        <v>8</v>
      </c>
      <c r="F75" s="713">
        <f t="shared" si="3"/>
        <v>8562.48</v>
      </c>
    </row>
    <row r="76" spans="1:6" ht="102">
      <c r="A76" s="141">
        <v>8</v>
      </c>
      <c r="B76" s="142" t="s">
        <v>4</v>
      </c>
      <c r="C76" s="130" t="s">
        <v>401</v>
      </c>
      <c r="D76" s="143">
        <v>1538.88</v>
      </c>
      <c r="E76" s="729">
        <v>8</v>
      </c>
      <c r="F76" s="713">
        <f t="shared" si="3"/>
        <v>12311.04</v>
      </c>
    </row>
    <row r="77" spans="1:6" ht="127.5">
      <c r="A77" s="141">
        <v>9</v>
      </c>
      <c r="B77" s="142" t="s">
        <v>5</v>
      </c>
      <c r="C77" s="130" t="s">
        <v>401</v>
      </c>
      <c r="D77" s="143">
        <v>2720.982</v>
      </c>
      <c r="E77" s="729">
        <v>8</v>
      </c>
      <c r="F77" s="713">
        <f t="shared" si="3"/>
        <v>21767.856</v>
      </c>
    </row>
    <row r="78" spans="1:6" ht="191.25">
      <c r="A78" s="141">
        <v>10</v>
      </c>
      <c r="B78" s="142" t="s">
        <v>6</v>
      </c>
      <c r="C78" s="130" t="s">
        <v>401</v>
      </c>
      <c r="D78" s="143">
        <v>56.22</v>
      </c>
      <c r="E78" s="729">
        <v>10</v>
      </c>
      <c r="F78" s="713">
        <f t="shared" si="3"/>
        <v>562.2</v>
      </c>
    </row>
    <row r="79" spans="1:6" ht="102">
      <c r="A79" s="141">
        <v>11</v>
      </c>
      <c r="B79" s="142" t="s">
        <v>7</v>
      </c>
      <c r="C79" s="130" t="s">
        <v>401</v>
      </c>
      <c r="D79" s="143">
        <v>231.2</v>
      </c>
      <c r="E79" s="729">
        <v>10</v>
      </c>
      <c r="F79" s="713">
        <f t="shared" si="3"/>
        <v>2312</v>
      </c>
    </row>
    <row r="80" spans="1:6" ht="128.25" thickBot="1">
      <c r="A80" s="144">
        <v>12</v>
      </c>
      <c r="B80" s="145" t="s">
        <v>8</v>
      </c>
      <c r="C80" s="133" t="s">
        <v>401</v>
      </c>
      <c r="D80" s="146">
        <v>1550.66</v>
      </c>
      <c r="E80" s="730">
        <v>9</v>
      </c>
      <c r="F80" s="724">
        <f t="shared" si="3"/>
        <v>13955.94</v>
      </c>
    </row>
    <row r="81" spans="1:6" ht="13.5" thickBot="1">
      <c r="A81" s="23"/>
      <c r="B81" s="24" t="s">
        <v>9</v>
      </c>
      <c r="C81" s="16"/>
      <c r="D81" s="17"/>
      <c r="E81" s="706"/>
      <c r="F81" s="707">
        <f>SUM(F69:F80)</f>
        <v>256294.60600000003</v>
      </c>
    </row>
    <row r="82" ht="11.25" customHeight="1" thickBot="1"/>
    <row r="83" spans="1:6" ht="13.5" thickBot="1">
      <c r="A83" s="40" t="s">
        <v>739</v>
      </c>
      <c r="B83" s="12" t="s">
        <v>10</v>
      </c>
      <c r="C83" s="31"/>
      <c r="D83" s="15"/>
      <c r="E83" s="716"/>
      <c r="F83" s="725"/>
    </row>
    <row r="84" spans="1:6" ht="300.75" thickBot="1">
      <c r="A84" s="147" t="s">
        <v>744</v>
      </c>
      <c r="B84" s="148" t="s">
        <v>303</v>
      </c>
      <c r="C84" s="149" t="s">
        <v>113</v>
      </c>
      <c r="D84" s="150">
        <v>2150</v>
      </c>
      <c r="E84" s="731">
        <v>18</v>
      </c>
      <c r="F84" s="732">
        <f>E84*D84</f>
        <v>38700</v>
      </c>
    </row>
    <row r="85" spans="1:6" ht="13.5" thickBot="1">
      <c r="A85" s="23"/>
      <c r="B85" s="24"/>
      <c r="C85" s="16"/>
      <c r="D85" s="17"/>
      <c r="E85" s="706"/>
      <c r="F85" s="707">
        <f>SUM(F84)</f>
        <v>38700</v>
      </c>
    </row>
    <row r="86" spans="1:6" ht="11.25" customHeight="1" thickBot="1">
      <c r="A86" s="16"/>
      <c r="B86" s="39"/>
      <c r="C86" s="25"/>
      <c r="D86" s="26"/>
      <c r="E86" s="706"/>
      <c r="F86" s="733"/>
    </row>
    <row r="87" spans="1:6" ht="13.5" thickBot="1">
      <c r="A87" s="40" t="s">
        <v>373</v>
      </c>
      <c r="B87" s="12" t="s">
        <v>304</v>
      </c>
      <c r="C87" s="31"/>
      <c r="D87" s="15"/>
      <c r="E87" s="716"/>
      <c r="F87" s="725"/>
    </row>
    <row r="88" spans="1:6" ht="255">
      <c r="A88" s="151" t="s">
        <v>744</v>
      </c>
      <c r="B88" s="152" t="s">
        <v>305</v>
      </c>
      <c r="C88" s="153" t="s">
        <v>401</v>
      </c>
      <c r="D88" s="154">
        <v>3770</v>
      </c>
      <c r="E88" s="727">
        <v>19</v>
      </c>
      <c r="F88" s="728">
        <f>E88*D88</f>
        <v>71630</v>
      </c>
    </row>
    <row r="89" spans="1:6" ht="180.75" thickBot="1">
      <c r="A89" s="155" t="s">
        <v>750</v>
      </c>
      <c r="B89" s="156" t="s">
        <v>306</v>
      </c>
      <c r="C89" s="157" t="s">
        <v>401</v>
      </c>
      <c r="D89" s="146">
        <v>3770</v>
      </c>
      <c r="E89" s="730">
        <v>10</v>
      </c>
      <c r="F89" s="724">
        <f>E89*D89</f>
        <v>37700</v>
      </c>
    </row>
    <row r="90" spans="1:6" ht="13.5" thickBot="1">
      <c r="A90" s="23"/>
      <c r="B90" s="24" t="s">
        <v>307</v>
      </c>
      <c r="C90" s="16"/>
      <c r="D90" s="17"/>
      <c r="E90" s="706"/>
      <c r="F90" s="707">
        <f>SUM(F88:F89)</f>
        <v>109330</v>
      </c>
    </row>
    <row r="91" spans="1:6" ht="7.5" customHeight="1" thickBot="1">
      <c r="A91" s="16"/>
      <c r="B91" s="39"/>
      <c r="C91" s="25"/>
      <c r="D91" s="26"/>
      <c r="E91" s="706"/>
      <c r="F91" s="733"/>
    </row>
    <row r="92" spans="1:6" ht="14.25" customHeight="1" thickBot="1">
      <c r="A92" s="40" t="s">
        <v>741</v>
      </c>
      <c r="B92" s="12" t="s">
        <v>308</v>
      </c>
      <c r="C92" s="31"/>
      <c r="D92" s="15"/>
      <c r="E92" s="716"/>
      <c r="F92" s="725"/>
    </row>
    <row r="93" spans="1:7" ht="155.25" customHeight="1">
      <c r="A93" s="81">
        <v>1</v>
      </c>
      <c r="B93" s="158" t="s">
        <v>309</v>
      </c>
      <c r="C93" s="159" t="s">
        <v>740</v>
      </c>
      <c r="D93" s="160">
        <v>343.18</v>
      </c>
      <c r="E93" s="734">
        <v>12</v>
      </c>
      <c r="F93" s="728">
        <f aca="true" t="shared" si="4" ref="F93:F100">E93*D93</f>
        <v>4118.16</v>
      </c>
      <c r="G93" s="63"/>
    </row>
    <row r="94" spans="1:7" ht="126">
      <c r="A94" s="82">
        <v>2</v>
      </c>
      <c r="B94" s="161" t="s">
        <v>136</v>
      </c>
      <c r="C94" s="162" t="s">
        <v>740</v>
      </c>
      <c r="D94" s="163">
        <v>646</v>
      </c>
      <c r="E94" s="735">
        <v>14</v>
      </c>
      <c r="F94" s="713">
        <f t="shared" si="4"/>
        <v>9044</v>
      </c>
      <c r="G94" s="63"/>
    </row>
    <row r="95" spans="1:7" ht="141.75">
      <c r="A95" s="82">
        <v>3</v>
      </c>
      <c r="B95" s="161" t="s">
        <v>667</v>
      </c>
      <c r="C95" s="162" t="s">
        <v>740</v>
      </c>
      <c r="D95" s="163">
        <v>330</v>
      </c>
      <c r="E95" s="735">
        <v>18</v>
      </c>
      <c r="F95" s="713">
        <f t="shared" si="4"/>
        <v>5940</v>
      </c>
      <c r="G95" s="63"/>
    </row>
    <row r="96" spans="1:7" ht="141.75">
      <c r="A96" s="82">
        <v>4</v>
      </c>
      <c r="B96" s="161" t="s">
        <v>668</v>
      </c>
      <c r="C96" s="162" t="s">
        <v>740</v>
      </c>
      <c r="D96" s="163">
        <v>35</v>
      </c>
      <c r="E96" s="735">
        <v>10.3</v>
      </c>
      <c r="F96" s="713">
        <f t="shared" si="4"/>
        <v>360.5</v>
      </c>
      <c r="G96" s="63"/>
    </row>
    <row r="97" spans="1:7" ht="94.5">
      <c r="A97" s="82">
        <v>5</v>
      </c>
      <c r="B97" s="161" t="s">
        <v>669</v>
      </c>
      <c r="C97" s="162" t="s">
        <v>740</v>
      </c>
      <c r="D97" s="163">
        <v>860</v>
      </c>
      <c r="E97" s="735">
        <v>7.7</v>
      </c>
      <c r="F97" s="713">
        <f t="shared" si="4"/>
        <v>6622</v>
      </c>
      <c r="G97" s="63"/>
    </row>
    <row r="98" spans="1:7" ht="110.25">
      <c r="A98" s="82">
        <v>6</v>
      </c>
      <c r="B98" s="161" t="s">
        <v>670</v>
      </c>
      <c r="C98" s="162" t="s">
        <v>740</v>
      </c>
      <c r="D98" s="163">
        <v>29</v>
      </c>
      <c r="E98" s="735">
        <v>12.8</v>
      </c>
      <c r="F98" s="713">
        <f t="shared" si="4"/>
        <v>371.20000000000005</v>
      </c>
      <c r="G98" s="63"/>
    </row>
    <row r="99" spans="1:7" ht="110.25">
      <c r="A99" s="82">
        <v>7</v>
      </c>
      <c r="B99" s="161" t="s">
        <v>671</v>
      </c>
      <c r="C99" s="162" t="s">
        <v>740</v>
      </c>
      <c r="D99" s="163">
        <v>420</v>
      </c>
      <c r="E99" s="735">
        <v>17.1</v>
      </c>
      <c r="F99" s="713">
        <f t="shared" si="4"/>
        <v>7182.000000000001</v>
      </c>
      <c r="G99" s="63"/>
    </row>
    <row r="100" spans="1:7" ht="89.25" customHeight="1" thickBot="1">
      <c r="A100" s="164">
        <v>8</v>
      </c>
      <c r="B100" s="165" t="s">
        <v>672</v>
      </c>
      <c r="C100" s="166" t="s">
        <v>414</v>
      </c>
      <c r="D100" s="167">
        <v>80</v>
      </c>
      <c r="E100" s="736">
        <v>21.4</v>
      </c>
      <c r="F100" s="724">
        <f t="shared" si="4"/>
        <v>1712</v>
      </c>
      <c r="G100" s="63"/>
    </row>
    <row r="101" spans="1:6" ht="13.5" thickBot="1">
      <c r="A101" s="23"/>
      <c r="B101" s="24" t="s">
        <v>673</v>
      </c>
      <c r="C101" s="16"/>
      <c r="D101" s="17"/>
      <c r="E101" s="706"/>
      <c r="F101" s="707">
        <f>SUM(F93:F100)</f>
        <v>35349.86</v>
      </c>
    </row>
    <row r="102" spans="1:6" ht="9.75" customHeight="1" thickBot="1">
      <c r="A102" s="16"/>
      <c r="B102" s="39"/>
      <c r="C102" s="25"/>
      <c r="D102" s="26"/>
      <c r="E102" s="706"/>
      <c r="F102" s="733"/>
    </row>
    <row r="103" spans="1:6" ht="12" customHeight="1" thickBot="1">
      <c r="A103" s="40" t="s">
        <v>742</v>
      </c>
      <c r="B103" s="12" t="s">
        <v>674</v>
      </c>
      <c r="C103" s="13"/>
      <c r="D103" s="14"/>
      <c r="E103" s="716"/>
      <c r="F103" s="717"/>
    </row>
    <row r="104" spans="1:6" ht="135">
      <c r="A104" s="151" t="s">
        <v>744</v>
      </c>
      <c r="B104" s="152" t="s">
        <v>675</v>
      </c>
      <c r="C104" s="159" t="s">
        <v>401</v>
      </c>
      <c r="D104" s="160">
        <v>2780</v>
      </c>
      <c r="E104" s="734">
        <v>6</v>
      </c>
      <c r="F104" s="711">
        <f>E104*D104</f>
        <v>16680</v>
      </c>
    </row>
    <row r="105" spans="1:6" ht="150">
      <c r="A105" s="168" t="s">
        <v>750</v>
      </c>
      <c r="B105" s="169" t="s">
        <v>676</v>
      </c>
      <c r="C105" s="162" t="s">
        <v>401</v>
      </c>
      <c r="D105" s="163">
        <v>1491.19</v>
      </c>
      <c r="E105" s="735">
        <v>6</v>
      </c>
      <c r="F105" s="711">
        <f>E105*D105</f>
        <v>8947.14</v>
      </c>
    </row>
    <row r="106" spans="1:6" ht="165">
      <c r="A106" s="168" t="s">
        <v>751</v>
      </c>
      <c r="B106" s="169" t="s">
        <v>677</v>
      </c>
      <c r="C106" s="162" t="s">
        <v>401</v>
      </c>
      <c r="D106" s="163">
        <v>2856.97</v>
      </c>
      <c r="E106" s="735">
        <v>4</v>
      </c>
      <c r="F106" s="711">
        <f>E106*D106</f>
        <v>11427.88</v>
      </c>
    </row>
    <row r="107" spans="1:6" ht="135.75" thickBot="1">
      <c r="A107" s="168" t="s">
        <v>761</v>
      </c>
      <c r="B107" s="156" t="s">
        <v>678</v>
      </c>
      <c r="C107" s="166" t="s">
        <v>401</v>
      </c>
      <c r="D107" s="170">
        <v>910</v>
      </c>
      <c r="E107" s="736">
        <v>14</v>
      </c>
      <c r="F107" s="713">
        <f>E107*D107</f>
        <v>12740</v>
      </c>
    </row>
    <row r="108" spans="1:6" ht="13.5" thickBot="1">
      <c r="A108" s="23"/>
      <c r="B108" s="24" t="s">
        <v>679</v>
      </c>
      <c r="C108" s="25"/>
      <c r="D108" s="26"/>
      <c r="E108" s="706"/>
      <c r="F108" s="707">
        <f>SUM(F104:F107)</f>
        <v>49795.02</v>
      </c>
    </row>
    <row r="109" spans="1:6" ht="7.5" customHeight="1" thickBot="1">
      <c r="A109" s="72"/>
      <c r="B109" s="171"/>
      <c r="C109" s="172"/>
      <c r="D109" s="173"/>
      <c r="E109" s="737"/>
      <c r="F109" s="738"/>
    </row>
    <row r="110" spans="1:6" ht="13.5" thickBot="1">
      <c r="A110" s="174" t="s">
        <v>743</v>
      </c>
      <c r="B110" s="175" t="s">
        <v>680</v>
      </c>
      <c r="C110" s="176"/>
      <c r="D110" s="177"/>
      <c r="E110" s="739"/>
      <c r="F110" s="740"/>
    </row>
    <row r="111" spans="1:6" ht="173.25">
      <c r="A111" s="678" t="s">
        <v>744</v>
      </c>
      <c r="B111" s="18" t="s">
        <v>21</v>
      </c>
      <c r="C111" s="159"/>
      <c r="D111" s="160"/>
      <c r="E111" s="734"/>
      <c r="F111" s="741"/>
    </row>
    <row r="112" spans="1:6" ht="18" customHeight="1">
      <c r="A112" s="679"/>
      <c r="B112" s="20" t="s">
        <v>22</v>
      </c>
      <c r="C112" s="162" t="s">
        <v>414</v>
      </c>
      <c r="D112" s="163">
        <v>110</v>
      </c>
      <c r="E112" s="735">
        <v>577.1</v>
      </c>
      <c r="F112" s="742">
        <f aca="true" t="shared" si="5" ref="F112:F161">E112*D112</f>
        <v>63481</v>
      </c>
    </row>
    <row r="113" spans="1:6" ht="15.75">
      <c r="A113" s="679"/>
      <c r="B113" s="20" t="s">
        <v>23</v>
      </c>
      <c r="C113" s="162" t="s">
        <v>414</v>
      </c>
      <c r="D113" s="163">
        <v>35</v>
      </c>
      <c r="E113" s="735">
        <v>181.3</v>
      </c>
      <c r="F113" s="742">
        <f t="shared" si="5"/>
        <v>6345.5</v>
      </c>
    </row>
    <row r="114" spans="1:6" ht="15.75">
      <c r="A114" s="679"/>
      <c r="B114" s="20" t="s">
        <v>24</v>
      </c>
      <c r="C114" s="162" t="s">
        <v>414</v>
      </c>
      <c r="D114" s="163">
        <v>4</v>
      </c>
      <c r="E114" s="735">
        <v>147.9</v>
      </c>
      <c r="F114" s="742">
        <f t="shared" si="5"/>
        <v>591.6</v>
      </c>
    </row>
    <row r="115" spans="1:6" ht="35.25" customHeight="1">
      <c r="A115" s="679"/>
      <c r="B115" s="20" t="s">
        <v>25</v>
      </c>
      <c r="C115" s="162" t="s">
        <v>414</v>
      </c>
      <c r="D115" s="163">
        <v>1</v>
      </c>
      <c r="E115" s="735">
        <v>161.6</v>
      </c>
      <c r="F115" s="742">
        <f t="shared" si="5"/>
        <v>161.6</v>
      </c>
    </row>
    <row r="116" spans="1:6" ht="15.75">
      <c r="A116" s="679"/>
      <c r="B116" s="20" t="s">
        <v>26</v>
      </c>
      <c r="C116" s="162" t="s">
        <v>414</v>
      </c>
      <c r="D116" s="163">
        <v>5</v>
      </c>
      <c r="E116" s="735">
        <v>519.8</v>
      </c>
      <c r="F116" s="742">
        <f t="shared" si="5"/>
        <v>2599</v>
      </c>
    </row>
    <row r="117" spans="1:6" ht="15.75">
      <c r="A117" s="679"/>
      <c r="B117" s="20" t="s">
        <v>27</v>
      </c>
      <c r="C117" s="162" t="s">
        <v>414</v>
      </c>
      <c r="D117" s="163">
        <v>8</v>
      </c>
      <c r="E117" s="735">
        <v>264.2</v>
      </c>
      <c r="F117" s="742">
        <f t="shared" si="5"/>
        <v>2113.6</v>
      </c>
    </row>
    <row r="118" spans="1:6" ht="15.75">
      <c r="A118" s="679"/>
      <c r="B118" s="20" t="s">
        <v>28</v>
      </c>
      <c r="C118" s="162" t="s">
        <v>414</v>
      </c>
      <c r="D118" s="163">
        <v>2</v>
      </c>
      <c r="E118" s="735">
        <v>2190</v>
      </c>
      <c r="F118" s="742">
        <f t="shared" si="5"/>
        <v>4380</v>
      </c>
    </row>
    <row r="119" spans="1:6" ht="15.75">
      <c r="A119" s="679"/>
      <c r="B119" s="20" t="s">
        <v>29</v>
      </c>
      <c r="C119" s="162" t="s">
        <v>414</v>
      </c>
      <c r="D119" s="163">
        <v>7</v>
      </c>
      <c r="E119" s="735">
        <v>354.8</v>
      </c>
      <c r="F119" s="742">
        <f t="shared" si="5"/>
        <v>2483.6</v>
      </c>
    </row>
    <row r="120" spans="1:6" ht="15.75">
      <c r="A120" s="679"/>
      <c r="B120" s="20" t="s">
        <v>30</v>
      </c>
      <c r="C120" s="162" t="s">
        <v>414</v>
      </c>
      <c r="D120" s="163">
        <v>3</v>
      </c>
      <c r="E120" s="735">
        <v>344.5</v>
      </c>
      <c r="F120" s="742">
        <f t="shared" si="5"/>
        <v>1033.5</v>
      </c>
    </row>
    <row r="121" spans="1:6" ht="15.75">
      <c r="A121" s="679"/>
      <c r="B121" s="20" t="s">
        <v>31</v>
      </c>
      <c r="C121" s="162" t="s">
        <v>414</v>
      </c>
      <c r="D121" s="163">
        <v>4</v>
      </c>
      <c r="E121" s="735">
        <v>182.1</v>
      </c>
      <c r="F121" s="742">
        <f t="shared" si="5"/>
        <v>728.4</v>
      </c>
    </row>
    <row r="122" spans="1:6" ht="15.75">
      <c r="A122" s="679"/>
      <c r="B122" s="20" t="s">
        <v>32</v>
      </c>
      <c r="C122" s="162" t="s">
        <v>414</v>
      </c>
      <c r="D122" s="163">
        <v>1</v>
      </c>
      <c r="E122" s="735">
        <v>342</v>
      </c>
      <c r="F122" s="742">
        <f t="shared" si="5"/>
        <v>342</v>
      </c>
    </row>
    <row r="123" spans="1:6" ht="31.5">
      <c r="A123" s="679"/>
      <c r="B123" s="20" t="s">
        <v>33</v>
      </c>
      <c r="C123" s="162" t="s">
        <v>414</v>
      </c>
      <c r="D123" s="163">
        <v>2</v>
      </c>
      <c r="E123" s="735">
        <v>390.7</v>
      </c>
      <c r="F123" s="742">
        <f t="shared" si="5"/>
        <v>781.4</v>
      </c>
    </row>
    <row r="124" spans="1:6" ht="15.75">
      <c r="A124" s="679"/>
      <c r="B124" s="20" t="s">
        <v>34</v>
      </c>
      <c r="C124" s="162" t="s">
        <v>414</v>
      </c>
      <c r="D124" s="163">
        <v>7</v>
      </c>
      <c r="E124" s="735">
        <v>389</v>
      </c>
      <c r="F124" s="742">
        <f t="shared" si="5"/>
        <v>2723</v>
      </c>
    </row>
    <row r="125" spans="1:6" ht="15.75">
      <c r="A125" s="679"/>
      <c r="B125" s="20" t="s">
        <v>35</v>
      </c>
      <c r="C125" s="162" t="s">
        <v>414</v>
      </c>
      <c r="D125" s="163">
        <v>1</v>
      </c>
      <c r="E125" s="735">
        <v>638.7</v>
      </c>
      <c r="F125" s="742">
        <f t="shared" si="5"/>
        <v>638.7</v>
      </c>
    </row>
    <row r="126" spans="1:6" ht="15.75">
      <c r="A126" s="679"/>
      <c r="B126" s="20" t="s">
        <v>36</v>
      </c>
      <c r="C126" s="162" t="s">
        <v>414</v>
      </c>
      <c r="D126" s="163">
        <v>1</v>
      </c>
      <c r="E126" s="735">
        <v>834.5</v>
      </c>
      <c r="F126" s="742">
        <f t="shared" si="5"/>
        <v>834.5</v>
      </c>
    </row>
    <row r="127" spans="1:6" ht="15.75">
      <c r="A127" s="679"/>
      <c r="B127" s="20" t="s">
        <v>37</v>
      </c>
      <c r="C127" s="162" t="s">
        <v>414</v>
      </c>
      <c r="D127" s="163">
        <v>5</v>
      </c>
      <c r="E127" s="735">
        <v>547.2</v>
      </c>
      <c r="F127" s="742">
        <f t="shared" si="5"/>
        <v>2736</v>
      </c>
    </row>
    <row r="128" spans="1:6" ht="15.75">
      <c r="A128" s="679"/>
      <c r="B128" s="20" t="s">
        <v>38</v>
      </c>
      <c r="C128" s="162" t="s">
        <v>414</v>
      </c>
      <c r="D128" s="163">
        <v>1</v>
      </c>
      <c r="E128" s="735">
        <v>695.6</v>
      </c>
      <c r="F128" s="742">
        <f t="shared" si="5"/>
        <v>695.6</v>
      </c>
    </row>
    <row r="129" spans="1:6" ht="15.75">
      <c r="A129" s="679"/>
      <c r="B129" s="20" t="s">
        <v>39</v>
      </c>
      <c r="C129" s="162" t="s">
        <v>414</v>
      </c>
      <c r="D129" s="163">
        <v>1</v>
      </c>
      <c r="E129" s="735">
        <v>715.6</v>
      </c>
      <c r="F129" s="742">
        <f t="shared" si="5"/>
        <v>715.6</v>
      </c>
    </row>
    <row r="130" spans="1:6" ht="15.75">
      <c r="A130" s="679"/>
      <c r="B130" s="20" t="s">
        <v>40</v>
      </c>
      <c r="C130" s="162" t="s">
        <v>414</v>
      </c>
      <c r="D130" s="163">
        <v>1</v>
      </c>
      <c r="E130" s="735">
        <v>1201.3</v>
      </c>
      <c r="F130" s="742">
        <f t="shared" si="5"/>
        <v>1201.3</v>
      </c>
    </row>
    <row r="131" spans="1:6" ht="15.75">
      <c r="A131" s="679"/>
      <c r="B131" s="20" t="s">
        <v>41</v>
      </c>
      <c r="C131" s="162" t="s">
        <v>414</v>
      </c>
      <c r="D131" s="163">
        <v>1</v>
      </c>
      <c r="E131" s="735">
        <v>1225.2</v>
      </c>
      <c r="F131" s="742">
        <f t="shared" si="5"/>
        <v>1225.2</v>
      </c>
    </row>
    <row r="132" spans="1:6" ht="15.75">
      <c r="A132" s="679"/>
      <c r="B132" s="20" t="s">
        <v>42</v>
      </c>
      <c r="C132" s="162" t="s">
        <v>414</v>
      </c>
      <c r="D132" s="163">
        <v>3</v>
      </c>
      <c r="E132" s="735">
        <v>725</v>
      </c>
      <c r="F132" s="742">
        <f t="shared" si="5"/>
        <v>2175</v>
      </c>
    </row>
    <row r="133" spans="1:6" ht="15.75">
      <c r="A133" s="679"/>
      <c r="B133" s="20" t="s">
        <v>43</v>
      </c>
      <c r="C133" s="162" t="s">
        <v>414</v>
      </c>
      <c r="D133" s="163">
        <v>3</v>
      </c>
      <c r="E133" s="735">
        <v>1061.9</v>
      </c>
      <c r="F133" s="742">
        <f t="shared" si="5"/>
        <v>3185.7000000000003</v>
      </c>
    </row>
    <row r="134" spans="1:6" ht="15.75">
      <c r="A134" s="679"/>
      <c r="B134" s="20" t="s">
        <v>44</v>
      </c>
      <c r="C134" s="162" t="s">
        <v>414</v>
      </c>
      <c r="D134" s="163">
        <v>2</v>
      </c>
      <c r="E134" s="735">
        <v>335.1</v>
      </c>
      <c r="F134" s="742">
        <f t="shared" si="5"/>
        <v>670.2</v>
      </c>
    </row>
    <row r="135" spans="1:6" ht="15.75">
      <c r="A135" s="679"/>
      <c r="B135" s="20" t="s">
        <v>45</v>
      </c>
      <c r="C135" s="162" t="s">
        <v>414</v>
      </c>
      <c r="D135" s="163">
        <v>1</v>
      </c>
      <c r="E135" s="735">
        <v>370.2</v>
      </c>
      <c r="F135" s="742">
        <f t="shared" si="5"/>
        <v>370.2</v>
      </c>
    </row>
    <row r="136" spans="1:6" ht="15.75">
      <c r="A136" s="679"/>
      <c r="B136" s="20" t="s">
        <v>46</v>
      </c>
      <c r="C136" s="162" t="s">
        <v>414</v>
      </c>
      <c r="D136" s="163">
        <v>1</v>
      </c>
      <c r="E136" s="735">
        <v>1111.5</v>
      </c>
      <c r="F136" s="742">
        <f t="shared" si="5"/>
        <v>1111.5</v>
      </c>
    </row>
    <row r="137" spans="1:6" ht="15.75">
      <c r="A137" s="679"/>
      <c r="B137" s="20" t="s">
        <v>47</v>
      </c>
      <c r="C137" s="162" t="s">
        <v>414</v>
      </c>
      <c r="D137" s="163">
        <v>3</v>
      </c>
      <c r="E137" s="735">
        <v>827.6</v>
      </c>
      <c r="F137" s="742">
        <f t="shared" si="5"/>
        <v>2482.8</v>
      </c>
    </row>
    <row r="138" spans="1:6" ht="15.75">
      <c r="A138" s="679"/>
      <c r="B138" s="20" t="s">
        <v>48</v>
      </c>
      <c r="C138" s="162" t="s">
        <v>414</v>
      </c>
      <c r="D138" s="163">
        <v>1</v>
      </c>
      <c r="E138" s="735">
        <v>793.4</v>
      </c>
      <c r="F138" s="742">
        <f t="shared" si="5"/>
        <v>793.4</v>
      </c>
    </row>
    <row r="139" spans="1:6" ht="21.75" customHeight="1">
      <c r="A139" s="679"/>
      <c r="B139" s="20" t="s">
        <v>49</v>
      </c>
      <c r="C139" s="162" t="s">
        <v>414</v>
      </c>
      <c r="D139" s="163">
        <v>1</v>
      </c>
      <c r="E139" s="735">
        <v>421.5</v>
      </c>
      <c r="F139" s="742">
        <f t="shared" si="5"/>
        <v>421.5</v>
      </c>
    </row>
    <row r="140" spans="1:6" ht="15.75">
      <c r="A140" s="679"/>
      <c r="B140" s="20" t="s">
        <v>50</v>
      </c>
      <c r="C140" s="162" t="s">
        <v>414</v>
      </c>
      <c r="D140" s="163">
        <v>2</v>
      </c>
      <c r="E140" s="735">
        <v>567.7</v>
      </c>
      <c r="F140" s="742">
        <f t="shared" si="5"/>
        <v>1135.4</v>
      </c>
    </row>
    <row r="141" spans="1:6" ht="15.75">
      <c r="A141" s="679"/>
      <c r="B141" s="20" t="s">
        <v>51</v>
      </c>
      <c r="C141" s="162" t="s">
        <v>414</v>
      </c>
      <c r="D141" s="163">
        <v>1</v>
      </c>
      <c r="E141" s="735">
        <v>243.7</v>
      </c>
      <c r="F141" s="742">
        <f t="shared" si="5"/>
        <v>243.7</v>
      </c>
    </row>
    <row r="142" spans="1:6" ht="15.75">
      <c r="A142" s="679"/>
      <c r="B142" s="20" t="s">
        <v>52</v>
      </c>
      <c r="C142" s="162" t="s">
        <v>414</v>
      </c>
      <c r="D142" s="178">
        <v>1</v>
      </c>
      <c r="E142" s="743">
        <v>317.2</v>
      </c>
      <c r="F142" s="742">
        <f t="shared" si="5"/>
        <v>317.2</v>
      </c>
    </row>
    <row r="143" spans="1:6" ht="15.75">
      <c r="A143" s="679"/>
      <c r="B143" s="20" t="s">
        <v>53</v>
      </c>
      <c r="C143" s="162" t="s">
        <v>414</v>
      </c>
      <c r="D143" s="178">
        <v>4</v>
      </c>
      <c r="E143" s="743">
        <v>246.2</v>
      </c>
      <c r="F143" s="742">
        <f t="shared" si="5"/>
        <v>984.8</v>
      </c>
    </row>
    <row r="144" spans="1:6" ht="15.75">
      <c r="A144" s="679"/>
      <c r="B144" s="20" t="s">
        <v>54</v>
      </c>
      <c r="C144" s="162" t="s">
        <v>414</v>
      </c>
      <c r="D144" s="178">
        <v>2</v>
      </c>
      <c r="E144" s="743">
        <v>218.6</v>
      </c>
      <c r="F144" s="742">
        <f t="shared" si="5"/>
        <v>437.2</v>
      </c>
    </row>
    <row r="145" spans="1:6" ht="15.75">
      <c r="A145" s="679"/>
      <c r="B145" s="20" t="s">
        <v>55</v>
      </c>
      <c r="C145" s="162" t="s">
        <v>414</v>
      </c>
      <c r="D145" s="178">
        <v>3</v>
      </c>
      <c r="E145" s="743">
        <v>287.6</v>
      </c>
      <c r="F145" s="742">
        <f t="shared" si="5"/>
        <v>862.8000000000001</v>
      </c>
    </row>
    <row r="146" spans="1:6" ht="15.75">
      <c r="A146" s="679"/>
      <c r="B146" s="20" t="s">
        <v>56</v>
      </c>
      <c r="C146" s="162" t="s">
        <v>414</v>
      </c>
      <c r="D146" s="178">
        <v>2</v>
      </c>
      <c r="E146" s="743">
        <v>287.3</v>
      </c>
      <c r="F146" s="742">
        <f t="shared" si="5"/>
        <v>574.6</v>
      </c>
    </row>
    <row r="147" spans="1:6" ht="15.75">
      <c r="A147" s="679"/>
      <c r="B147" s="20" t="s">
        <v>57</v>
      </c>
      <c r="C147" s="162" t="s">
        <v>414</v>
      </c>
      <c r="D147" s="178">
        <v>2</v>
      </c>
      <c r="E147" s="743">
        <v>287.3</v>
      </c>
      <c r="F147" s="742">
        <f t="shared" si="5"/>
        <v>574.6</v>
      </c>
    </row>
    <row r="148" spans="1:6" ht="15.75">
      <c r="A148" s="679"/>
      <c r="B148" s="20" t="s">
        <v>58</v>
      </c>
      <c r="C148" s="162" t="s">
        <v>414</v>
      </c>
      <c r="D148" s="178">
        <v>1</v>
      </c>
      <c r="E148" s="743">
        <v>766</v>
      </c>
      <c r="F148" s="742">
        <f t="shared" si="5"/>
        <v>766</v>
      </c>
    </row>
    <row r="149" spans="1:6" ht="15.75">
      <c r="A149" s="679"/>
      <c r="B149" s="20" t="s">
        <v>59</v>
      </c>
      <c r="C149" s="162" t="s">
        <v>414</v>
      </c>
      <c r="D149" s="178">
        <v>2</v>
      </c>
      <c r="E149" s="743">
        <v>215.5</v>
      </c>
      <c r="F149" s="742">
        <f t="shared" si="5"/>
        <v>431</v>
      </c>
    </row>
    <row r="150" spans="1:6" ht="15.75">
      <c r="A150" s="679"/>
      <c r="B150" s="20" t="s">
        <v>60</v>
      </c>
      <c r="C150" s="162" t="s">
        <v>414</v>
      </c>
      <c r="D150" s="178">
        <v>1</v>
      </c>
      <c r="E150" s="743">
        <v>637</v>
      </c>
      <c r="F150" s="742">
        <f t="shared" si="5"/>
        <v>637</v>
      </c>
    </row>
    <row r="151" spans="1:6" ht="15.75">
      <c r="A151" s="680"/>
      <c r="B151" s="20" t="s">
        <v>61</v>
      </c>
      <c r="C151" s="162" t="s">
        <v>414</v>
      </c>
      <c r="D151" s="178">
        <v>1</v>
      </c>
      <c r="E151" s="743">
        <v>861.9</v>
      </c>
      <c r="F151" s="742">
        <f t="shared" si="5"/>
        <v>861.9</v>
      </c>
    </row>
    <row r="152" spans="1:6" ht="141.75">
      <c r="A152" s="681" t="s">
        <v>750</v>
      </c>
      <c r="B152" s="20" t="s">
        <v>334</v>
      </c>
      <c r="C152" s="162"/>
      <c r="D152" s="178"/>
      <c r="E152" s="743"/>
      <c r="F152" s="744"/>
    </row>
    <row r="153" spans="1:6" ht="15.75">
      <c r="A153" s="679"/>
      <c r="B153" s="20" t="s">
        <v>335</v>
      </c>
      <c r="C153" s="162" t="s">
        <v>414</v>
      </c>
      <c r="D153" s="178">
        <v>88</v>
      </c>
      <c r="E153" s="743">
        <v>413</v>
      </c>
      <c r="F153" s="742">
        <f t="shared" si="5"/>
        <v>36344</v>
      </c>
    </row>
    <row r="154" spans="1:6" ht="15.75">
      <c r="A154" s="679"/>
      <c r="B154" s="20" t="s">
        <v>336</v>
      </c>
      <c r="C154" s="162" t="s">
        <v>414</v>
      </c>
      <c r="D154" s="178">
        <v>68</v>
      </c>
      <c r="E154" s="743">
        <v>302.7</v>
      </c>
      <c r="F154" s="742">
        <f t="shared" si="5"/>
        <v>20583.6</v>
      </c>
    </row>
    <row r="155" spans="1:6" ht="15.75">
      <c r="A155" s="679"/>
      <c r="B155" s="20" t="s">
        <v>337</v>
      </c>
      <c r="C155" s="162" t="s">
        <v>414</v>
      </c>
      <c r="D155" s="178">
        <v>60</v>
      </c>
      <c r="E155" s="743">
        <v>280.4</v>
      </c>
      <c r="F155" s="742">
        <f t="shared" si="5"/>
        <v>16824</v>
      </c>
    </row>
    <row r="156" spans="1:6" ht="15.75">
      <c r="A156" s="679"/>
      <c r="B156" s="20" t="s">
        <v>338</v>
      </c>
      <c r="C156" s="162" t="s">
        <v>414</v>
      </c>
      <c r="D156" s="178">
        <v>9</v>
      </c>
      <c r="E156" s="743">
        <v>629.3</v>
      </c>
      <c r="F156" s="742">
        <f t="shared" si="5"/>
        <v>5663.7</v>
      </c>
    </row>
    <row r="157" spans="1:6" ht="15.75">
      <c r="A157" s="679"/>
      <c r="B157" s="20" t="s">
        <v>339</v>
      </c>
      <c r="C157" s="162" t="s">
        <v>414</v>
      </c>
      <c r="D157" s="178">
        <v>2</v>
      </c>
      <c r="E157" s="743">
        <v>588.2</v>
      </c>
      <c r="F157" s="742">
        <f t="shared" si="5"/>
        <v>1176.4</v>
      </c>
    </row>
    <row r="158" spans="1:6" ht="15.75">
      <c r="A158" s="679"/>
      <c r="B158" s="20" t="s">
        <v>340</v>
      </c>
      <c r="C158" s="162" t="s">
        <v>414</v>
      </c>
      <c r="D158" s="178">
        <v>1</v>
      </c>
      <c r="E158" s="743">
        <v>725</v>
      </c>
      <c r="F158" s="742">
        <f t="shared" si="5"/>
        <v>725</v>
      </c>
    </row>
    <row r="159" spans="1:6" ht="15.75">
      <c r="A159" s="679"/>
      <c r="B159" s="20" t="s">
        <v>808</v>
      </c>
      <c r="C159" s="162" t="s">
        <v>414</v>
      </c>
      <c r="D159" s="178">
        <v>1</v>
      </c>
      <c r="E159" s="743">
        <v>547.2</v>
      </c>
      <c r="F159" s="742">
        <f t="shared" si="5"/>
        <v>547.2</v>
      </c>
    </row>
    <row r="160" spans="1:6" ht="15.75">
      <c r="A160" s="679"/>
      <c r="B160" s="20" t="s">
        <v>809</v>
      </c>
      <c r="C160" s="162" t="s">
        <v>414</v>
      </c>
      <c r="D160" s="178">
        <v>1</v>
      </c>
      <c r="E160" s="743">
        <v>547.2</v>
      </c>
      <c r="F160" s="742">
        <f t="shared" si="5"/>
        <v>547.2</v>
      </c>
    </row>
    <row r="161" spans="1:6" ht="16.5" thickBot="1">
      <c r="A161" s="682"/>
      <c r="B161" s="20" t="s">
        <v>810</v>
      </c>
      <c r="C161" s="162" t="s">
        <v>414</v>
      </c>
      <c r="D161" s="178">
        <v>4</v>
      </c>
      <c r="E161" s="743">
        <v>1026</v>
      </c>
      <c r="F161" s="742">
        <f t="shared" si="5"/>
        <v>4104</v>
      </c>
    </row>
    <row r="162" spans="1:6" ht="13.5" thickBot="1">
      <c r="A162" s="179"/>
      <c r="B162" s="180" t="s">
        <v>679</v>
      </c>
      <c r="C162" s="181"/>
      <c r="D162" s="182"/>
      <c r="E162" s="745"/>
      <c r="F162" s="746">
        <f>SUM(F112:F161)</f>
        <v>201362.70000000004</v>
      </c>
    </row>
    <row r="163" spans="1:6" ht="7.5" customHeight="1" thickBot="1">
      <c r="A163" s="183"/>
      <c r="B163" s="184"/>
      <c r="C163" s="185"/>
      <c r="D163" s="186"/>
      <c r="E163" s="747"/>
      <c r="F163" s="748"/>
    </row>
    <row r="164" spans="1:6" ht="13.5" customHeight="1" thickBot="1">
      <c r="A164" s="40" t="s">
        <v>743</v>
      </c>
      <c r="B164" s="12" t="s">
        <v>402</v>
      </c>
      <c r="C164" s="13"/>
      <c r="D164" s="14"/>
      <c r="E164" s="716"/>
      <c r="F164" s="717"/>
    </row>
    <row r="165" spans="1:7" ht="177.75" customHeight="1">
      <c r="A165" s="677">
        <v>1</v>
      </c>
      <c r="B165" s="18" t="s">
        <v>811</v>
      </c>
      <c r="C165" s="32" t="s">
        <v>738</v>
      </c>
      <c r="D165" s="33">
        <v>4</v>
      </c>
      <c r="E165" s="749">
        <v>265</v>
      </c>
      <c r="F165" s="742">
        <f aca="true" t="shared" si="6" ref="F165:F176">E165*D165</f>
        <v>1060</v>
      </c>
      <c r="G165" s="63"/>
    </row>
    <row r="166" spans="1:7" ht="19.5" customHeight="1">
      <c r="A166" s="675"/>
      <c r="B166" s="20" t="s">
        <v>812</v>
      </c>
      <c r="C166" s="35" t="s">
        <v>738</v>
      </c>
      <c r="D166" s="36">
        <v>4</v>
      </c>
      <c r="E166" s="750">
        <v>196</v>
      </c>
      <c r="F166" s="742">
        <f t="shared" si="6"/>
        <v>784</v>
      </c>
      <c r="G166" s="63"/>
    </row>
    <row r="167" spans="1:7" ht="15.75">
      <c r="A167" s="675"/>
      <c r="B167" s="20" t="s">
        <v>813</v>
      </c>
      <c r="C167" s="35" t="s">
        <v>738</v>
      </c>
      <c r="D167" s="36">
        <v>1</v>
      </c>
      <c r="E167" s="750">
        <v>213.8</v>
      </c>
      <c r="F167" s="742">
        <f t="shared" si="6"/>
        <v>213.8</v>
      </c>
      <c r="G167" s="63"/>
    </row>
    <row r="168" spans="1:7" ht="15.75">
      <c r="A168" s="675"/>
      <c r="B168" s="20" t="s">
        <v>813</v>
      </c>
      <c r="C168" s="35" t="s">
        <v>738</v>
      </c>
      <c r="D168" s="36">
        <v>1</v>
      </c>
      <c r="E168" s="750">
        <v>213.8</v>
      </c>
      <c r="F168" s="742">
        <f t="shared" si="6"/>
        <v>213.8</v>
      </c>
      <c r="G168" s="63"/>
    </row>
    <row r="169" spans="1:7" ht="15.75">
      <c r="A169" s="675"/>
      <c r="B169" s="20" t="s">
        <v>814</v>
      </c>
      <c r="C169" s="35" t="s">
        <v>738</v>
      </c>
      <c r="D169" s="36">
        <v>1</v>
      </c>
      <c r="E169" s="750">
        <v>180</v>
      </c>
      <c r="F169" s="742">
        <f t="shared" si="6"/>
        <v>180</v>
      </c>
      <c r="G169" s="63"/>
    </row>
    <row r="170" spans="1:7" ht="15.75">
      <c r="A170" s="675"/>
      <c r="B170" s="20" t="s">
        <v>815</v>
      </c>
      <c r="C170" s="35" t="s">
        <v>738</v>
      </c>
      <c r="D170" s="36">
        <v>1</v>
      </c>
      <c r="E170" s="750">
        <v>213.8</v>
      </c>
      <c r="F170" s="742">
        <f t="shared" si="6"/>
        <v>213.8</v>
      </c>
      <c r="G170" s="63"/>
    </row>
    <row r="171" spans="1:7" ht="15.75">
      <c r="A171" s="676"/>
      <c r="B171" s="20" t="s">
        <v>816</v>
      </c>
      <c r="C171" s="35" t="s">
        <v>738</v>
      </c>
      <c r="D171" s="36">
        <v>2</v>
      </c>
      <c r="E171" s="750">
        <v>342</v>
      </c>
      <c r="F171" s="742">
        <f t="shared" si="6"/>
        <v>684</v>
      </c>
      <c r="G171" s="63"/>
    </row>
    <row r="172" spans="1:7" ht="68.25" customHeight="1">
      <c r="A172" s="674">
        <v>2</v>
      </c>
      <c r="B172" s="20" t="s">
        <v>819</v>
      </c>
      <c r="C172" s="35"/>
      <c r="D172" s="36"/>
      <c r="E172" s="750"/>
      <c r="F172" s="742"/>
      <c r="G172" s="63"/>
    </row>
    <row r="173" spans="1:7" ht="15.75">
      <c r="A173" s="675"/>
      <c r="B173" s="20" t="s">
        <v>820</v>
      </c>
      <c r="C173" s="35" t="s">
        <v>738</v>
      </c>
      <c r="D173" s="36">
        <v>30</v>
      </c>
      <c r="E173" s="750">
        <v>68.4</v>
      </c>
      <c r="F173" s="742">
        <f t="shared" si="6"/>
        <v>2052</v>
      </c>
      <c r="G173" s="63"/>
    </row>
    <row r="174" spans="1:7" ht="15.75">
      <c r="A174" s="676"/>
      <c r="B174" s="20" t="s">
        <v>821</v>
      </c>
      <c r="C174" s="35" t="s">
        <v>738</v>
      </c>
      <c r="D174" s="36">
        <v>50</v>
      </c>
      <c r="E174" s="750">
        <v>68.4</v>
      </c>
      <c r="F174" s="742">
        <f t="shared" si="6"/>
        <v>3420.0000000000005</v>
      </c>
      <c r="G174" s="63"/>
    </row>
    <row r="175" spans="1:8" ht="94.5">
      <c r="A175" s="34">
        <v>3</v>
      </c>
      <c r="B175" s="20" t="s">
        <v>822</v>
      </c>
      <c r="C175" s="35" t="s">
        <v>823</v>
      </c>
      <c r="D175" s="36">
        <v>35</v>
      </c>
      <c r="E175" s="750">
        <v>34.2</v>
      </c>
      <c r="F175" s="702">
        <f t="shared" si="6"/>
        <v>1197</v>
      </c>
      <c r="G175" s="63"/>
      <c r="H175" s="2">
        <f>9.03*66+479.7</f>
        <v>1075.6799999999998</v>
      </c>
    </row>
    <row r="176" spans="1:7" ht="63.75" thickBot="1">
      <c r="A176" s="34">
        <v>4</v>
      </c>
      <c r="B176" s="20" t="s">
        <v>824</v>
      </c>
      <c r="C176" s="35" t="s">
        <v>823</v>
      </c>
      <c r="D176" s="36">
        <v>50</v>
      </c>
      <c r="E176" s="750">
        <v>68.4</v>
      </c>
      <c r="F176" s="702">
        <f t="shared" si="6"/>
        <v>3420.0000000000005</v>
      </c>
      <c r="G176" s="63"/>
    </row>
    <row r="177" spans="1:6" ht="13.5" thickBot="1">
      <c r="A177" s="46"/>
      <c r="B177" s="47" t="s">
        <v>825</v>
      </c>
      <c r="C177" s="43"/>
      <c r="D177" s="44"/>
      <c r="E177" s="706"/>
      <c r="F177" s="707">
        <f>SUM(F165:F176)</f>
        <v>13438.400000000001</v>
      </c>
    </row>
    <row r="178" spans="1:6" ht="8.25" customHeight="1" thickBot="1">
      <c r="A178" s="48"/>
      <c r="B178" s="49"/>
      <c r="C178" s="48"/>
      <c r="D178" s="50"/>
      <c r="E178" s="751"/>
      <c r="F178" s="752"/>
    </row>
    <row r="179" spans="1:6" ht="13.5" thickBot="1">
      <c r="A179" s="40" t="s">
        <v>746</v>
      </c>
      <c r="B179" s="12" t="s">
        <v>826</v>
      </c>
      <c r="C179" s="13"/>
      <c r="D179" s="14"/>
      <c r="E179" s="716"/>
      <c r="F179" s="717"/>
    </row>
    <row r="180" spans="1:6" ht="409.5">
      <c r="A180" s="27">
        <v>1</v>
      </c>
      <c r="B180" s="18" t="s">
        <v>827</v>
      </c>
      <c r="C180" s="32" t="s">
        <v>828</v>
      </c>
      <c r="D180" s="33">
        <v>3033.2</v>
      </c>
      <c r="E180" s="753">
        <v>22</v>
      </c>
      <c r="F180" s="754">
        <f>E180*D180</f>
        <v>66730.4</v>
      </c>
    </row>
    <row r="181" spans="1:6" ht="393.75">
      <c r="A181" s="34">
        <v>2</v>
      </c>
      <c r="B181" s="20" t="s">
        <v>829</v>
      </c>
      <c r="C181" s="35" t="s">
        <v>828</v>
      </c>
      <c r="D181" s="36">
        <v>910</v>
      </c>
      <c r="E181" s="755">
        <v>25</v>
      </c>
      <c r="F181" s="702">
        <f>E181*D181</f>
        <v>22750</v>
      </c>
    </row>
    <row r="182" spans="1:6" ht="283.5">
      <c r="A182" s="34">
        <v>3</v>
      </c>
      <c r="B182" s="20" t="s">
        <v>830</v>
      </c>
      <c r="C182" s="35" t="s">
        <v>823</v>
      </c>
      <c r="D182" s="36">
        <v>233.62</v>
      </c>
      <c r="E182" s="755">
        <v>41</v>
      </c>
      <c r="F182" s="702">
        <f>E182*D182</f>
        <v>9578.42</v>
      </c>
    </row>
    <row r="183" spans="1:6" ht="19.5" customHeight="1">
      <c r="A183" s="34">
        <v>4</v>
      </c>
      <c r="B183" s="20" t="s">
        <v>831</v>
      </c>
      <c r="C183" s="35" t="s">
        <v>828</v>
      </c>
      <c r="D183" s="36">
        <v>50</v>
      </c>
      <c r="E183" s="755">
        <v>27</v>
      </c>
      <c r="F183" s="702">
        <f>E183*D183</f>
        <v>1350</v>
      </c>
    </row>
    <row r="184" spans="1:6" ht="19.5" customHeight="1" thickBot="1">
      <c r="A184" s="28">
        <v>5</v>
      </c>
      <c r="B184" s="29" t="s">
        <v>832</v>
      </c>
      <c r="C184" s="37" t="s">
        <v>823</v>
      </c>
      <c r="D184" s="38">
        <v>196.5</v>
      </c>
      <c r="E184" s="756">
        <v>8</v>
      </c>
      <c r="F184" s="757">
        <f>E184*D184</f>
        <v>1572</v>
      </c>
    </row>
    <row r="185" spans="1:6" ht="13.5" thickBot="1">
      <c r="A185" s="46"/>
      <c r="B185" s="47" t="s">
        <v>378</v>
      </c>
      <c r="C185" s="43"/>
      <c r="D185" s="44"/>
      <c r="E185" s="706"/>
      <c r="F185" s="707">
        <f>SUM(F180:F184)</f>
        <v>101980.81999999999</v>
      </c>
    </row>
    <row r="186" spans="1:6" ht="9" customHeight="1" thickBot="1">
      <c r="A186" s="48"/>
      <c r="B186" s="49"/>
      <c r="C186" s="48"/>
      <c r="D186" s="50"/>
      <c r="E186" s="751"/>
      <c r="F186" s="752"/>
    </row>
    <row r="187" spans="1:6" ht="13.5" thickBot="1">
      <c r="A187" s="40" t="s">
        <v>747</v>
      </c>
      <c r="B187" s="12" t="s">
        <v>833</v>
      </c>
      <c r="C187" s="13"/>
      <c r="D187" s="14"/>
      <c r="E187" s="716"/>
      <c r="F187" s="717"/>
    </row>
    <row r="188" spans="1:6" ht="252.75" thickBot="1">
      <c r="A188" s="79">
        <v>1</v>
      </c>
      <c r="B188" s="18" t="s">
        <v>692</v>
      </c>
      <c r="C188" s="32" t="s">
        <v>828</v>
      </c>
      <c r="D188" s="33">
        <v>598.45</v>
      </c>
      <c r="E188" s="753">
        <v>12</v>
      </c>
      <c r="F188" s="754">
        <f>E188*D188</f>
        <v>7181.400000000001</v>
      </c>
    </row>
    <row r="189" spans="1:6" ht="221.25" thickBot="1">
      <c r="A189" s="80">
        <v>2</v>
      </c>
      <c r="B189" s="20" t="s">
        <v>693</v>
      </c>
      <c r="C189" s="32" t="s">
        <v>828</v>
      </c>
      <c r="D189" s="36">
        <v>2922.17</v>
      </c>
      <c r="E189" s="755">
        <v>32</v>
      </c>
      <c r="F189" s="754">
        <f>E189*D189</f>
        <v>93509.44</v>
      </c>
    </row>
    <row r="190" spans="1:6" ht="111" thickBot="1">
      <c r="A190" s="80">
        <v>3</v>
      </c>
      <c r="B190" s="20" t="s">
        <v>694</v>
      </c>
      <c r="C190" s="32" t="s">
        <v>828</v>
      </c>
      <c r="D190" s="36">
        <v>60.47</v>
      </c>
      <c r="E190" s="755">
        <v>12</v>
      </c>
      <c r="F190" s="754">
        <f>E190*D190</f>
        <v>725.64</v>
      </c>
    </row>
    <row r="191" spans="1:6" ht="13.5" thickBot="1">
      <c r="A191" s="46"/>
      <c r="B191" s="47" t="s">
        <v>695</v>
      </c>
      <c r="C191" s="43"/>
      <c r="D191" s="44"/>
      <c r="E191" s="706"/>
      <c r="F191" s="707">
        <f>SUM(F188:F190)</f>
        <v>101416.48</v>
      </c>
    </row>
    <row r="192" spans="1:6" ht="7.5" customHeight="1" thickBot="1">
      <c r="A192" s="48"/>
      <c r="B192" s="49"/>
      <c r="C192" s="48"/>
      <c r="D192" s="50"/>
      <c r="E192" s="751"/>
      <c r="F192" s="752"/>
    </row>
    <row r="193" spans="1:6" ht="13.5" thickBot="1">
      <c r="A193" s="40" t="s">
        <v>748</v>
      </c>
      <c r="B193" s="12" t="s">
        <v>696</v>
      </c>
      <c r="C193" s="31"/>
      <c r="D193" s="15"/>
      <c r="E193" s="716"/>
      <c r="F193" s="725"/>
    </row>
    <row r="194" spans="1:6" ht="142.5" thickBot="1">
      <c r="A194" s="79">
        <v>1</v>
      </c>
      <c r="B194" s="18" t="s">
        <v>697</v>
      </c>
      <c r="C194" s="32" t="s">
        <v>828</v>
      </c>
      <c r="D194" s="33">
        <v>115.75</v>
      </c>
      <c r="E194" s="753">
        <v>30</v>
      </c>
      <c r="F194" s="754">
        <f>E194*D194</f>
        <v>3472.5</v>
      </c>
    </row>
    <row r="195" spans="1:6" ht="13.5" thickBot="1">
      <c r="A195" s="46"/>
      <c r="B195" s="47" t="s">
        <v>698</v>
      </c>
      <c r="C195" s="41"/>
      <c r="D195" s="45"/>
      <c r="E195" s="706"/>
      <c r="F195" s="707">
        <f>SUM(F194:F194)</f>
        <v>3472.5</v>
      </c>
    </row>
    <row r="196" spans="1:6" ht="7.5" customHeight="1" thickBot="1">
      <c r="A196" s="41"/>
      <c r="B196" s="42"/>
      <c r="C196" s="43"/>
      <c r="D196" s="44"/>
      <c r="E196" s="706"/>
      <c r="F196" s="733"/>
    </row>
    <row r="197" spans="1:57" ht="13.5" thickBot="1">
      <c r="A197" s="40" t="s">
        <v>749</v>
      </c>
      <c r="B197" s="12" t="s">
        <v>699</v>
      </c>
      <c r="C197" s="31"/>
      <c r="D197" s="15"/>
      <c r="E197" s="716"/>
      <c r="F197" s="725"/>
      <c r="BE197" s="1"/>
    </row>
    <row r="198" spans="1:57" ht="94.5">
      <c r="A198" s="79">
        <v>1</v>
      </c>
      <c r="B198" s="18" t="s">
        <v>700</v>
      </c>
      <c r="C198" s="32" t="s">
        <v>828</v>
      </c>
      <c r="D198" s="33">
        <v>13860</v>
      </c>
      <c r="E198" s="753">
        <v>4.1</v>
      </c>
      <c r="F198" s="754">
        <f>E198*D198</f>
        <v>56825.99999999999</v>
      </c>
      <c r="BE198" s="1"/>
    </row>
    <row r="199" spans="1:57" ht="110.25">
      <c r="A199" s="80">
        <v>2</v>
      </c>
      <c r="B199" s="20" t="s">
        <v>701</v>
      </c>
      <c r="C199" s="35" t="s">
        <v>828</v>
      </c>
      <c r="D199" s="36">
        <v>1070.31</v>
      </c>
      <c r="E199" s="755">
        <v>4.7</v>
      </c>
      <c r="F199" s="702">
        <f>E199*D199</f>
        <v>5030.457</v>
      </c>
      <c r="BE199" s="1"/>
    </row>
    <row r="200" spans="1:57" ht="101.25" customHeight="1" thickBot="1">
      <c r="A200" s="83">
        <v>3</v>
      </c>
      <c r="B200" s="29" t="s">
        <v>702</v>
      </c>
      <c r="C200" s="37" t="s">
        <v>828</v>
      </c>
      <c r="D200" s="38">
        <v>445.5</v>
      </c>
      <c r="E200" s="756">
        <v>4</v>
      </c>
      <c r="F200" s="757">
        <f>E200*D200</f>
        <v>1782</v>
      </c>
      <c r="BE200" s="1"/>
    </row>
    <row r="201" spans="1:57" ht="13.5" thickBot="1">
      <c r="A201" s="46"/>
      <c r="B201" s="47" t="s">
        <v>703</v>
      </c>
      <c r="C201" s="41"/>
      <c r="D201" s="45"/>
      <c r="E201" s="706"/>
      <c r="F201" s="707">
        <f>SUM(F198:F200)</f>
        <v>63638.456999999995</v>
      </c>
      <c r="BE201" s="1"/>
    </row>
    <row r="202" spans="1:57" ht="13.5" thickBot="1">
      <c r="A202" s="41"/>
      <c r="B202" s="42"/>
      <c r="C202" s="43"/>
      <c r="D202" s="44"/>
      <c r="E202" s="706"/>
      <c r="F202" s="733"/>
      <c r="BE202" s="1"/>
    </row>
    <row r="203" spans="1:57" ht="13.5" thickBot="1">
      <c r="A203" s="40" t="s">
        <v>752</v>
      </c>
      <c r="B203" s="12" t="s">
        <v>704</v>
      </c>
      <c r="C203" s="31"/>
      <c r="D203" s="15"/>
      <c r="E203" s="716"/>
      <c r="F203" s="725"/>
      <c r="BE203" s="1"/>
    </row>
    <row r="204" spans="1:57" ht="220.5" customHeight="1">
      <c r="A204" s="79">
        <v>1</v>
      </c>
      <c r="B204" s="18" t="s">
        <v>0</v>
      </c>
      <c r="C204" s="35" t="s">
        <v>828</v>
      </c>
      <c r="D204" s="19">
        <v>2600</v>
      </c>
      <c r="E204" s="753">
        <v>26</v>
      </c>
      <c r="F204" s="754">
        <f>E204*D204</f>
        <v>67600</v>
      </c>
      <c r="BE204" s="1"/>
    </row>
    <row r="205" spans="1:57" ht="63" customHeight="1" thickBot="1">
      <c r="A205" s="80">
        <v>2</v>
      </c>
      <c r="B205" s="52" t="s">
        <v>1</v>
      </c>
      <c r="C205" s="35" t="s">
        <v>828</v>
      </c>
      <c r="D205" s="21">
        <v>20</v>
      </c>
      <c r="E205" s="755">
        <v>7</v>
      </c>
      <c r="F205" s="702">
        <f>E205*D205</f>
        <v>140</v>
      </c>
      <c r="BE205" s="1"/>
    </row>
    <row r="206" spans="1:57" ht="13.5" thickBot="1">
      <c r="A206" s="46"/>
      <c r="B206" s="47" t="s">
        <v>343</v>
      </c>
      <c r="C206" s="41"/>
      <c r="D206" s="45"/>
      <c r="E206" s="706"/>
      <c r="F206" s="707">
        <f>SUM(F204:F205)</f>
        <v>67740</v>
      </c>
      <c r="BE206" s="1"/>
    </row>
    <row r="207" spans="1:57" ht="13.5" thickBot="1">
      <c r="A207" s="41"/>
      <c r="B207" s="42"/>
      <c r="C207" s="43"/>
      <c r="D207" s="44"/>
      <c r="E207" s="706"/>
      <c r="F207" s="733"/>
      <c r="BE207" s="1"/>
    </row>
    <row r="208" spans="1:57" ht="13.5" thickBot="1">
      <c r="A208" s="40" t="s">
        <v>344</v>
      </c>
      <c r="B208" s="12" t="s">
        <v>345</v>
      </c>
      <c r="C208" s="31"/>
      <c r="D208" s="15"/>
      <c r="E208" s="716"/>
      <c r="F208" s="725"/>
      <c r="BE208" s="1"/>
    </row>
    <row r="209" spans="1:57" ht="315.75" thickBot="1">
      <c r="A209" s="79">
        <v>1</v>
      </c>
      <c r="B209" s="18" t="s">
        <v>346</v>
      </c>
      <c r="C209" s="35" t="s">
        <v>828</v>
      </c>
      <c r="D209" s="19">
        <v>3400</v>
      </c>
      <c r="E209" s="753">
        <v>18</v>
      </c>
      <c r="F209" s="754">
        <f>E209*D209</f>
        <v>61200</v>
      </c>
      <c r="BE209" s="1"/>
    </row>
    <row r="210" spans="1:57" ht="78.75">
      <c r="A210" s="84">
        <v>2</v>
      </c>
      <c r="B210" s="187" t="s">
        <v>347</v>
      </c>
      <c r="C210" s="35" t="s">
        <v>738</v>
      </c>
      <c r="D210" s="188">
        <v>4</v>
      </c>
      <c r="E210" s="758">
        <v>80</v>
      </c>
      <c r="F210" s="754">
        <f>E210*D210</f>
        <v>320</v>
      </c>
      <c r="BE210" s="1"/>
    </row>
    <row r="211" spans="1:57" ht="409.5">
      <c r="A211" s="84">
        <v>3</v>
      </c>
      <c r="B211" s="187" t="s">
        <v>348</v>
      </c>
      <c r="C211" s="35" t="s">
        <v>828</v>
      </c>
      <c r="D211" s="188">
        <v>530.36</v>
      </c>
      <c r="E211" s="758">
        <v>15</v>
      </c>
      <c r="F211" s="759">
        <f>E211*D211</f>
        <v>7955.400000000001</v>
      </c>
      <c r="BE211" s="1"/>
    </row>
    <row r="212" spans="1:57" ht="78.75">
      <c r="A212" s="84">
        <v>4</v>
      </c>
      <c r="B212" s="187" t="s">
        <v>349</v>
      </c>
      <c r="C212" s="35" t="s">
        <v>828</v>
      </c>
      <c r="D212" s="188">
        <v>60</v>
      </c>
      <c r="E212" s="758">
        <v>85</v>
      </c>
      <c r="F212" s="759">
        <f>E212*D212</f>
        <v>5100</v>
      </c>
      <c r="BE212" s="1"/>
    </row>
    <row r="213" spans="1:57" ht="110.25">
      <c r="A213" s="84">
        <v>5</v>
      </c>
      <c r="B213" s="187" t="s">
        <v>350</v>
      </c>
      <c r="C213" s="35" t="s">
        <v>823</v>
      </c>
      <c r="D213" s="188">
        <v>92</v>
      </c>
      <c r="E213" s="758">
        <v>72.7</v>
      </c>
      <c r="F213" s="759">
        <f aca="true" t="shared" si="7" ref="F213:F228">E213*D213</f>
        <v>6688.400000000001</v>
      </c>
      <c r="BE213" s="1"/>
    </row>
    <row r="214" spans="1:57" ht="47.25">
      <c r="A214" s="84">
        <v>6</v>
      </c>
      <c r="B214" s="187" t="s">
        <v>351</v>
      </c>
      <c r="C214" s="35" t="s">
        <v>823</v>
      </c>
      <c r="D214" s="188">
        <v>280</v>
      </c>
      <c r="E214" s="758">
        <v>25.7</v>
      </c>
      <c r="F214" s="759">
        <f t="shared" si="7"/>
        <v>7196</v>
      </c>
      <c r="BE214" s="1"/>
    </row>
    <row r="215" spans="1:57" ht="78.75">
      <c r="A215" s="84">
        <v>7</v>
      </c>
      <c r="B215" s="187" t="s">
        <v>352</v>
      </c>
      <c r="C215" s="35" t="s">
        <v>738</v>
      </c>
      <c r="D215" s="188">
        <v>2</v>
      </c>
      <c r="E215" s="758">
        <v>31000</v>
      </c>
      <c r="F215" s="759">
        <f t="shared" si="7"/>
        <v>62000</v>
      </c>
      <c r="BE215" s="1"/>
    </row>
    <row r="216" spans="1:57" ht="126">
      <c r="A216" s="84">
        <v>8</v>
      </c>
      <c r="B216" s="187" t="s">
        <v>353</v>
      </c>
      <c r="C216" s="35" t="s">
        <v>823</v>
      </c>
      <c r="D216" s="188">
        <v>15</v>
      </c>
      <c r="E216" s="758">
        <v>42.8</v>
      </c>
      <c r="F216" s="759">
        <f t="shared" si="7"/>
        <v>642</v>
      </c>
      <c r="BE216" s="1"/>
    </row>
    <row r="217" spans="1:57" ht="47.25">
      <c r="A217" s="84">
        <v>9</v>
      </c>
      <c r="B217" s="187" t="s">
        <v>354</v>
      </c>
      <c r="C217" s="35" t="s">
        <v>828</v>
      </c>
      <c r="D217" s="188">
        <v>40</v>
      </c>
      <c r="E217" s="758">
        <v>6</v>
      </c>
      <c r="F217" s="759">
        <f t="shared" si="7"/>
        <v>240</v>
      </c>
      <c r="BE217" s="1"/>
    </row>
    <row r="218" spans="1:57" ht="252">
      <c r="A218" s="84">
        <v>10</v>
      </c>
      <c r="B218" s="187" t="s">
        <v>355</v>
      </c>
      <c r="C218" s="35" t="s">
        <v>828</v>
      </c>
      <c r="D218" s="188">
        <v>40</v>
      </c>
      <c r="E218" s="758">
        <v>33</v>
      </c>
      <c r="F218" s="759">
        <f t="shared" si="7"/>
        <v>1320</v>
      </c>
      <c r="BE218" s="1"/>
    </row>
    <row r="219" spans="1:57" ht="126">
      <c r="A219" s="84">
        <v>11</v>
      </c>
      <c r="B219" s="187" t="s">
        <v>356</v>
      </c>
      <c r="C219" s="35" t="s">
        <v>828</v>
      </c>
      <c r="D219" s="188">
        <v>40</v>
      </c>
      <c r="E219" s="758">
        <v>25.7</v>
      </c>
      <c r="F219" s="759">
        <f t="shared" si="7"/>
        <v>1028</v>
      </c>
      <c r="BE219" s="1"/>
    </row>
    <row r="220" spans="1:57" ht="63">
      <c r="A220" s="84">
        <v>12</v>
      </c>
      <c r="B220" s="187" t="s">
        <v>357</v>
      </c>
      <c r="C220" s="35" t="s">
        <v>828</v>
      </c>
      <c r="D220" s="188">
        <v>82</v>
      </c>
      <c r="E220" s="758">
        <v>17.1</v>
      </c>
      <c r="F220" s="759">
        <f t="shared" si="7"/>
        <v>1402.2</v>
      </c>
      <c r="BE220" s="1"/>
    </row>
    <row r="221" spans="1:57" ht="48.75" customHeight="1">
      <c r="A221" s="84">
        <v>13</v>
      </c>
      <c r="B221" s="187" t="s">
        <v>358</v>
      </c>
      <c r="C221" s="35" t="s">
        <v>823</v>
      </c>
      <c r="D221" s="188">
        <v>5</v>
      </c>
      <c r="E221" s="758">
        <v>25.7</v>
      </c>
      <c r="F221" s="759">
        <f t="shared" si="7"/>
        <v>128.5</v>
      </c>
      <c r="BE221" s="1"/>
    </row>
    <row r="222" spans="1:57" ht="47.25">
      <c r="A222" s="84">
        <v>14</v>
      </c>
      <c r="B222" s="187" t="s">
        <v>359</v>
      </c>
      <c r="C222" s="35" t="s">
        <v>738</v>
      </c>
      <c r="D222" s="188">
        <v>2</v>
      </c>
      <c r="E222" s="758">
        <v>400</v>
      </c>
      <c r="F222" s="759">
        <f t="shared" si="7"/>
        <v>800</v>
      </c>
      <c r="BE222" s="1"/>
    </row>
    <row r="223" spans="1:57" ht="110.25">
      <c r="A223" s="84">
        <v>15</v>
      </c>
      <c r="B223" s="187" t="s">
        <v>433</v>
      </c>
      <c r="C223" s="35" t="s">
        <v>738</v>
      </c>
      <c r="D223" s="188">
        <v>2</v>
      </c>
      <c r="E223" s="758">
        <v>213.8</v>
      </c>
      <c r="F223" s="759">
        <f t="shared" si="7"/>
        <v>427.6</v>
      </c>
      <c r="BE223" s="1"/>
    </row>
    <row r="224" spans="1:57" ht="47.25">
      <c r="A224" s="84">
        <v>16</v>
      </c>
      <c r="B224" s="187" t="s">
        <v>434</v>
      </c>
      <c r="C224" s="35" t="s">
        <v>738</v>
      </c>
      <c r="D224" s="188">
        <v>2</v>
      </c>
      <c r="E224" s="758">
        <v>42.8</v>
      </c>
      <c r="F224" s="759">
        <f t="shared" si="7"/>
        <v>85.6</v>
      </c>
      <c r="BE224" s="1"/>
    </row>
    <row r="225" spans="1:57" ht="63">
      <c r="A225" s="84">
        <v>17</v>
      </c>
      <c r="B225" s="187" t="s">
        <v>435</v>
      </c>
      <c r="C225" s="35" t="s">
        <v>738</v>
      </c>
      <c r="D225" s="188">
        <v>1</v>
      </c>
      <c r="E225" s="758">
        <v>641.3</v>
      </c>
      <c r="F225" s="759">
        <f t="shared" si="7"/>
        <v>641.3</v>
      </c>
      <c r="BE225" s="1"/>
    </row>
    <row r="226" spans="1:57" ht="15.75">
      <c r="A226" s="84">
        <v>18</v>
      </c>
      <c r="B226" s="187" t="s">
        <v>436</v>
      </c>
      <c r="C226" s="35" t="s">
        <v>738</v>
      </c>
      <c r="D226" s="188">
        <v>1</v>
      </c>
      <c r="E226" s="758">
        <v>350</v>
      </c>
      <c r="F226" s="759">
        <f t="shared" si="7"/>
        <v>350</v>
      </c>
      <c r="BE226" s="1"/>
    </row>
    <row r="227" spans="1:57" ht="47.25">
      <c r="A227" s="84">
        <v>19</v>
      </c>
      <c r="B227" s="187" t="s">
        <v>437</v>
      </c>
      <c r="C227" s="35" t="s">
        <v>738</v>
      </c>
      <c r="D227" s="188">
        <v>1</v>
      </c>
      <c r="E227" s="758">
        <v>100</v>
      </c>
      <c r="F227" s="759">
        <f t="shared" si="7"/>
        <v>100</v>
      </c>
      <c r="BE227" s="1"/>
    </row>
    <row r="228" spans="1:57" ht="79.5" thickBot="1">
      <c r="A228" s="84">
        <v>20</v>
      </c>
      <c r="B228" s="187" t="s">
        <v>438</v>
      </c>
      <c r="C228" s="35" t="s">
        <v>439</v>
      </c>
      <c r="D228" s="188">
        <v>455</v>
      </c>
      <c r="E228" s="758">
        <v>20</v>
      </c>
      <c r="F228" s="759">
        <f t="shared" si="7"/>
        <v>9100</v>
      </c>
      <c r="BE228" s="1"/>
    </row>
    <row r="229" spans="1:57" ht="13.5" thickBot="1">
      <c r="A229" s="46"/>
      <c r="B229" s="47" t="s">
        <v>440</v>
      </c>
      <c r="C229" s="41"/>
      <c r="D229" s="45"/>
      <c r="E229" s="706"/>
      <c r="F229" s="707">
        <f>SUM(F209:F228)</f>
        <v>166725</v>
      </c>
      <c r="BE229" s="1"/>
    </row>
    <row r="230" spans="1:57" ht="14.25" customHeight="1" thickBot="1">
      <c r="A230" s="41"/>
      <c r="B230" s="42"/>
      <c r="C230" s="43"/>
      <c r="D230" s="44"/>
      <c r="E230" s="706"/>
      <c r="F230" s="733"/>
      <c r="BE230" s="1"/>
    </row>
    <row r="231" spans="1:57" ht="13.5" thickBot="1">
      <c r="A231" s="11"/>
      <c r="B231" s="12" t="s">
        <v>759</v>
      </c>
      <c r="C231" s="13"/>
      <c r="D231" s="14"/>
      <c r="E231" s="716"/>
      <c r="F231" s="717"/>
      <c r="BE231" s="1"/>
    </row>
    <row r="232" spans="1:57" ht="14.25" customHeight="1">
      <c r="A232" s="53" t="s">
        <v>382</v>
      </c>
      <c r="B232" s="5" t="str">
        <f>B4</f>
        <v>PRIPREMNI RADOVI I RADOVI NA RUŠENJU
</v>
      </c>
      <c r="C232" s="54"/>
      <c r="D232" s="7"/>
      <c r="E232" s="760"/>
      <c r="F232" s="761">
        <f>F28</f>
        <v>36044.94</v>
      </c>
      <c r="H232" s="2">
        <f>F232*0.9</f>
        <v>32440.446000000004</v>
      </c>
      <c r="BE232" s="1"/>
    </row>
    <row r="233" spans="1:57" ht="14.25" customHeight="1">
      <c r="A233" s="53" t="s">
        <v>384</v>
      </c>
      <c r="B233" s="5" t="str">
        <f>B30</f>
        <v>ZEMLJANI  RADOVI</v>
      </c>
      <c r="C233" s="54"/>
      <c r="D233" s="7"/>
      <c r="E233" s="760"/>
      <c r="F233" s="713">
        <f>F39</f>
        <v>15677.039999999999</v>
      </c>
      <c r="BE233" s="1"/>
    </row>
    <row r="234" spans="1:57" ht="14.25" customHeight="1">
      <c r="A234" s="53" t="s">
        <v>388</v>
      </c>
      <c r="B234" s="5" t="str">
        <f>B41</f>
        <v>BETONSKI I ARMIRANO BETONSKI RADOVI</v>
      </c>
      <c r="C234" s="54"/>
      <c r="D234" s="7"/>
      <c r="E234" s="760"/>
      <c r="F234" s="713">
        <f>F61</f>
        <v>226202.8485</v>
      </c>
      <c r="H234" s="2">
        <f>F234*0.8</f>
        <v>180962.2788</v>
      </c>
      <c r="BE234" s="1"/>
    </row>
    <row r="235" spans="1:57" ht="14.25" customHeight="1">
      <c r="A235" s="53" t="s">
        <v>394</v>
      </c>
      <c r="B235" s="5" t="str">
        <f>B63</f>
        <v>ARMIRAČKI RADOVI</v>
      </c>
      <c r="C235" s="54"/>
      <c r="D235" s="7"/>
      <c r="E235" s="760"/>
      <c r="F235" s="713">
        <f>F66</f>
        <v>82554.2</v>
      </c>
      <c r="BE235" s="1"/>
    </row>
    <row r="236" spans="1:8" ht="14.25" customHeight="1">
      <c r="A236" s="53" t="s">
        <v>396</v>
      </c>
      <c r="B236" s="5" t="str">
        <f>B68</f>
        <v>ZIDARSKI  RADOVI</v>
      </c>
      <c r="C236" s="54"/>
      <c r="D236" s="7"/>
      <c r="E236" s="760"/>
      <c r="F236" s="713">
        <f>F81</f>
        <v>256294.60600000003</v>
      </c>
      <c r="H236" s="2">
        <f>F236*0.5</f>
        <v>128147.30300000001</v>
      </c>
    </row>
    <row r="237" spans="1:8" ht="14.25" customHeight="1">
      <c r="A237" s="53" t="s">
        <v>739</v>
      </c>
      <c r="B237" s="5" t="str">
        <f>B83</f>
        <v>TESARSKI RADOVI</v>
      </c>
      <c r="C237" s="54"/>
      <c r="D237" s="7"/>
      <c r="E237" s="760"/>
      <c r="F237" s="713">
        <f>F85</f>
        <v>38700</v>
      </c>
      <c r="H237" s="2">
        <f>F237*0.5</f>
        <v>19350</v>
      </c>
    </row>
    <row r="238" spans="1:8" ht="14.25" customHeight="1">
      <c r="A238" s="53" t="s">
        <v>373</v>
      </c>
      <c r="B238" s="5" t="str">
        <f>B87</f>
        <v>POKRIVAČKI RADOVI</v>
      </c>
      <c r="C238" s="54"/>
      <c r="D238" s="7"/>
      <c r="E238" s="760"/>
      <c r="F238" s="713">
        <f>F90</f>
        <v>109330</v>
      </c>
      <c r="H238" s="2">
        <f>F238*0.8</f>
        <v>87464</v>
      </c>
    </row>
    <row r="239" spans="1:6" ht="14.25" customHeight="1">
      <c r="A239" s="53" t="s">
        <v>741</v>
      </c>
      <c r="B239" s="5" t="str">
        <f>B92</f>
        <v>LIMARSKI RADOVI</v>
      </c>
      <c r="C239" s="54"/>
      <c r="D239" s="7"/>
      <c r="E239" s="760"/>
      <c r="F239" s="713">
        <f>F101</f>
        <v>35349.86</v>
      </c>
    </row>
    <row r="240" spans="1:6" ht="14.25" customHeight="1">
      <c r="A240" s="53" t="s">
        <v>742</v>
      </c>
      <c r="B240" s="5" t="str">
        <f>B103</f>
        <v>IZOLATERSKI   RADOVI</v>
      </c>
      <c r="C240" s="54"/>
      <c r="D240" s="7"/>
      <c r="E240" s="760"/>
      <c r="F240" s="713">
        <f>F108</f>
        <v>49795.02</v>
      </c>
    </row>
    <row r="241" spans="1:8" ht="14.25" customHeight="1">
      <c r="A241" s="53" t="s">
        <v>743</v>
      </c>
      <c r="B241" s="5" t="str">
        <f>B110</f>
        <v>STOLARSKI RADOVI</v>
      </c>
      <c r="C241" s="54"/>
      <c r="D241" s="7"/>
      <c r="E241" s="760"/>
      <c r="F241" s="713">
        <f>F162</f>
        <v>201362.70000000004</v>
      </c>
      <c r="H241" s="2">
        <f>F241*0.7</f>
        <v>140953.89</v>
      </c>
    </row>
    <row r="242" spans="1:6" ht="14.25" customHeight="1">
      <c r="A242" s="53" t="s">
        <v>745</v>
      </c>
      <c r="B242" s="5" t="str">
        <f>B164</f>
        <v>BRAVARSKI   RADOVI</v>
      </c>
      <c r="C242" s="54"/>
      <c r="D242" s="7"/>
      <c r="E242" s="760"/>
      <c r="F242" s="713">
        <f>F177</f>
        <v>13438.400000000001</v>
      </c>
    </row>
    <row r="243" spans="1:8" ht="14.25" customHeight="1">
      <c r="A243" s="53" t="s">
        <v>746</v>
      </c>
      <c r="B243" s="5" t="str">
        <f>B179</f>
        <v>KERAMIČARSKI RADOVI</v>
      </c>
      <c r="C243" s="54"/>
      <c r="D243" s="7"/>
      <c r="E243" s="760"/>
      <c r="F243" s="713">
        <f>F185</f>
        <v>101980.81999999999</v>
      </c>
      <c r="H243" s="2">
        <f>F243*0.7</f>
        <v>71386.574</v>
      </c>
    </row>
    <row r="244" spans="1:8" ht="14.25" customHeight="1">
      <c r="A244" s="53" t="s">
        <v>747</v>
      </c>
      <c r="B244" s="5" t="str">
        <f>B187</f>
        <v>PODOPOLAGAČKI    RADOVI</v>
      </c>
      <c r="C244" s="54"/>
      <c r="D244" s="7"/>
      <c r="E244" s="760"/>
      <c r="F244" s="713">
        <f>F191</f>
        <v>101416.48</v>
      </c>
      <c r="H244" s="2">
        <f>F244*0.8</f>
        <v>81133.18400000001</v>
      </c>
    </row>
    <row r="245" spans="1:6" ht="14.25" customHeight="1">
      <c r="A245" s="55" t="s">
        <v>748</v>
      </c>
      <c r="B245" s="56" t="str">
        <f>B193</f>
        <v>TERACERSKI RADOVI</v>
      </c>
      <c r="C245" s="57"/>
      <c r="D245" s="58"/>
      <c r="E245" s="762"/>
      <c r="F245" s="713">
        <f>F195</f>
        <v>3472.5</v>
      </c>
    </row>
    <row r="246" spans="1:8" ht="14.25" customHeight="1">
      <c r="A246" s="53" t="s">
        <v>749</v>
      </c>
      <c r="B246" s="5" t="str">
        <f>B197</f>
        <v>MOLERSKO FARBARSKI RADOVI</v>
      </c>
      <c r="C246" s="54"/>
      <c r="D246" s="7"/>
      <c r="E246" s="760"/>
      <c r="F246" s="713">
        <f>F201</f>
        <v>63638.456999999995</v>
      </c>
      <c r="H246" s="2">
        <f>F246*0.5</f>
        <v>31819.228499999997</v>
      </c>
    </row>
    <row r="247" spans="1:8" ht="14.25" customHeight="1">
      <c r="A247" s="55" t="s">
        <v>752</v>
      </c>
      <c r="B247" s="56" t="str">
        <f>B203</f>
        <v>FASADERSKI  RADOVI</v>
      </c>
      <c r="C247" s="57"/>
      <c r="D247" s="58"/>
      <c r="E247" s="762"/>
      <c r="F247" s="713">
        <f>F206</f>
        <v>67740</v>
      </c>
      <c r="H247" s="2">
        <f>F247*0.5</f>
        <v>33870</v>
      </c>
    </row>
    <row r="248" spans="1:6" ht="14.25" customHeight="1" thickBot="1">
      <c r="A248" s="78" t="s">
        <v>344</v>
      </c>
      <c r="B248" s="49" t="str">
        <f>B208</f>
        <v>RAZNI    RADOVI</v>
      </c>
      <c r="C248" s="48"/>
      <c r="D248" s="50"/>
      <c r="E248" s="751"/>
      <c r="F248" s="763">
        <f>F229</f>
        <v>166725</v>
      </c>
    </row>
    <row r="249" spans="1:8" ht="13.5" thickBot="1">
      <c r="A249" s="59"/>
      <c r="B249" s="60" t="s">
        <v>377</v>
      </c>
      <c r="C249" s="61"/>
      <c r="D249" s="62"/>
      <c r="E249" s="764"/>
      <c r="F249" s="765">
        <f>SUM(F232:F248)</f>
        <v>1569722.8715</v>
      </c>
      <c r="H249" s="189">
        <f>SUM(H232:H248)</f>
        <v>807526.9043</v>
      </c>
    </row>
    <row r="250" spans="1:256" s="2" customFormat="1" ht="13.5" thickBot="1">
      <c r="A250" s="190"/>
      <c r="B250" s="191"/>
      <c r="C250" s="192"/>
      <c r="D250" s="193"/>
      <c r="E250" s="766"/>
      <c r="F250" s="767"/>
      <c r="I250" s="63"/>
      <c r="J250" s="63"/>
      <c r="K250" s="63"/>
      <c r="L250" s="63"/>
      <c r="M250" s="63"/>
      <c r="N250" s="63"/>
      <c r="IV250" s="4"/>
    </row>
    <row r="251" spans="1:6" ht="16.5" customHeight="1" thickBot="1">
      <c r="A251" s="11"/>
      <c r="B251" s="692" t="s">
        <v>441</v>
      </c>
      <c r="C251" s="692"/>
      <c r="D251" s="692"/>
      <c r="E251" s="692"/>
      <c r="F251" s="693"/>
    </row>
    <row r="252" spans="1:6" ht="16.5" customHeight="1" thickBot="1">
      <c r="A252" s="340">
        <v>1</v>
      </c>
      <c r="B252" s="687" t="s">
        <v>442</v>
      </c>
      <c r="C252" s="687"/>
      <c r="D252" s="687"/>
      <c r="E252" s="687"/>
      <c r="F252" s="688"/>
    </row>
    <row r="253" spans="1:6" ht="25.5">
      <c r="A253" s="341">
        <v>1</v>
      </c>
      <c r="B253" s="342" t="s">
        <v>443</v>
      </c>
      <c r="C253" s="343" t="s">
        <v>845</v>
      </c>
      <c r="D253" s="344">
        <v>1</v>
      </c>
      <c r="E253" s="768">
        <v>250</v>
      </c>
      <c r="F253" s="769">
        <f aca="true" t="shared" si="8" ref="F253:F258">E253*D253</f>
        <v>250</v>
      </c>
    </row>
    <row r="254" spans="1:6" ht="51">
      <c r="A254" s="345">
        <v>2</v>
      </c>
      <c r="B254" s="336" t="s">
        <v>444</v>
      </c>
      <c r="C254" s="337" t="s">
        <v>845</v>
      </c>
      <c r="D254" s="338">
        <v>1</v>
      </c>
      <c r="E254" s="770">
        <v>300</v>
      </c>
      <c r="F254" s="769">
        <f t="shared" si="8"/>
        <v>300</v>
      </c>
    </row>
    <row r="255" spans="1:6" ht="25.5">
      <c r="A255" s="345">
        <v>3</v>
      </c>
      <c r="B255" s="336" t="s">
        <v>445</v>
      </c>
      <c r="C255" s="337" t="s">
        <v>845</v>
      </c>
      <c r="D255" s="338">
        <v>1</v>
      </c>
      <c r="E255" s="770">
        <v>600</v>
      </c>
      <c r="F255" s="769">
        <f t="shared" si="8"/>
        <v>600</v>
      </c>
    </row>
    <row r="256" spans="1:6" ht="25.5">
      <c r="A256" s="345">
        <v>4</v>
      </c>
      <c r="B256" s="336" t="s">
        <v>446</v>
      </c>
      <c r="C256" s="337" t="s">
        <v>447</v>
      </c>
      <c r="D256" s="357">
        <v>10</v>
      </c>
      <c r="E256" s="770">
        <v>4.5</v>
      </c>
      <c r="F256" s="769">
        <f t="shared" si="8"/>
        <v>45</v>
      </c>
    </row>
    <row r="257" spans="1:6" ht="38.25">
      <c r="A257" s="345">
        <v>5</v>
      </c>
      <c r="B257" s="336" t="s">
        <v>448</v>
      </c>
      <c r="C257" s="338" t="s">
        <v>401</v>
      </c>
      <c r="D257" s="357">
        <v>220.15</v>
      </c>
      <c r="E257" s="770">
        <v>9</v>
      </c>
      <c r="F257" s="769">
        <f t="shared" si="8"/>
        <v>1981.3500000000001</v>
      </c>
    </row>
    <row r="258" spans="1:6" ht="39" thickBot="1">
      <c r="A258" s="346">
        <v>6</v>
      </c>
      <c r="B258" s="347" t="s">
        <v>449</v>
      </c>
      <c r="C258" s="348" t="s">
        <v>401</v>
      </c>
      <c r="D258" s="358">
        <v>7.5</v>
      </c>
      <c r="E258" s="771">
        <v>24</v>
      </c>
      <c r="F258" s="772">
        <f t="shared" si="8"/>
        <v>180</v>
      </c>
    </row>
    <row r="259" spans="1:6" ht="13.5" thickBot="1">
      <c r="A259" s="350"/>
      <c r="B259" s="351" t="s">
        <v>450</v>
      </c>
      <c r="C259" s="352"/>
      <c r="D259" s="353"/>
      <c r="E259" s="773"/>
      <c r="F259" s="774">
        <f>SUM(F253:F258)</f>
        <v>3356.3500000000004</v>
      </c>
    </row>
    <row r="260" spans="1:6" ht="13.5" thickBot="1">
      <c r="A260" s="362"/>
      <c r="B260" s="363"/>
      <c r="C260" s="364"/>
      <c r="D260" s="365"/>
      <c r="E260" s="775"/>
      <c r="F260" s="776"/>
    </row>
    <row r="261" spans="1:6" ht="13.5" thickBot="1">
      <c r="A261" s="366"/>
      <c r="B261" s="367" t="s">
        <v>451</v>
      </c>
      <c r="C261" s="368"/>
      <c r="D261" s="369"/>
      <c r="E261" s="777"/>
      <c r="F261" s="778"/>
    </row>
    <row r="262" spans="1:6" ht="64.5" thickBot="1">
      <c r="A262" s="370">
        <v>1</v>
      </c>
      <c r="B262" s="371" t="s">
        <v>452</v>
      </c>
      <c r="C262" s="372" t="s">
        <v>453</v>
      </c>
      <c r="D262" s="373">
        <v>61.8</v>
      </c>
      <c r="E262" s="779">
        <v>13</v>
      </c>
      <c r="F262" s="780">
        <f>E262*D262</f>
        <v>803.4</v>
      </c>
    </row>
    <row r="263" spans="1:6" ht="13.5" thickBot="1">
      <c r="A263" s="350"/>
      <c r="B263" s="351" t="s">
        <v>454</v>
      </c>
      <c r="C263" s="352"/>
      <c r="D263" s="353"/>
      <c r="E263" s="777"/>
      <c r="F263" s="774">
        <f>SUM(F262:F262)</f>
        <v>803.4</v>
      </c>
    </row>
    <row r="264" spans="1:6" ht="13.5" thickBot="1">
      <c r="A264" s="362"/>
      <c r="B264" s="374"/>
      <c r="C264" s="364"/>
      <c r="D264" s="365"/>
      <c r="E264" s="775"/>
      <c r="F264" s="776"/>
    </row>
    <row r="265" spans="1:6" ht="13.5" thickBot="1">
      <c r="A265" s="366"/>
      <c r="B265" s="375" t="s">
        <v>455</v>
      </c>
      <c r="C265" s="376"/>
      <c r="D265" s="369"/>
      <c r="E265" s="777"/>
      <c r="F265" s="778"/>
    </row>
    <row r="266" spans="1:6" ht="25.5">
      <c r="A266" s="377">
        <v>1</v>
      </c>
      <c r="B266" s="342" t="s">
        <v>456</v>
      </c>
      <c r="C266" s="343" t="s">
        <v>453</v>
      </c>
      <c r="D266" s="378">
        <v>320.18</v>
      </c>
      <c r="E266" s="768">
        <v>7</v>
      </c>
      <c r="F266" s="781">
        <f>E266*D266</f>
        <v>2241.26</v>
      </c>
    </row>
    <row r="267" spans="1:6" ht="51">
      <c r="A267" s="335">
        <v>2</v>
      </c>
      <c r="B267" s="379" t="s">
        <v>457</v>
      </c>
      <c r="C267" s="338" t="s">
        <v>401</v>
      </c>
      <c r="D267" s="339">
        <v>622.8</v>
      </c>
      <c r="E267" s="770">
        <v>0.6</v>
      </c>
      <c r="F267" s="702">
        <f>E267*D267</f>
        <v>373.67999999999995</v>
      </c>
    </row>
    <row r="268" spans="1:6" ht="39" thickBot="1">
      <c r="A268" s="359">
        <v>3</v>
      </c>
      <c r="B268" s="360" t="s">
        <v>458</v>
      </c>
      <c r="C268" s="380" t="s">
        <v>453</v>
      </c>
      <c r="D268" s="381">
        <v>32.1</v>
      </c>
      <c r="E268" s="782">
        <v>14</v>
      </c>
      <c r="F268" s="783">
        <f>E268*D268</f>
        <v>449.40000000000003</v>
      </c>
    </row>
    <row r="269" spans="1:6" ht="13.5" thickBot="1">
      <c r="A269" s="350"/>
      <c r="B269" s="351" t="s">
        <v>459</v>
      </c>
      <c r="C269" s="352"/>
      <c r="D269" s="353"/>
      <c r="E269" s="777"/>
      <c r="F269" s="774">
        <f>SUM(F266:F268)</f>
        <v>3064.34</v>
      </c>
    </row>
    <row r="270" spans="1:6" ht="13.5" thickBot="1">
      <c r="A270" s="362"/>
      <c r="B270" s="364"/>
      <c r="C270" s="392"/>
      <c r="D270" s="392"/>
      <c r="E270" s="775"/>
      <c r="F270" s="776"/>
    </row>
    <row r="271" spans="1:6" ht="13.5" thickBot="1">
      <c r="A271" s="382"/>
      <c r="B271" s="385" t="s">
        <v>460</v>
      </c>
      <c r="C271" s="383"/>
      <c r="D271" s="397"/>
      <c r="E271" s="779"/>
      <c r="F271" s="778"/>
    </row>
    <row r="272" spans="1:6" ht="76.5">
      <c r="A272" s="377">
        <v>1</v>
      </c>
      <c r="B272" s="342" t="s">
        <v>461</v>
      </c>
      <c r="C272" s="344" t="s">
        <v>462</v>
      </c>
      <c r="D272" s="378">
        <v>321.58</v>
      </c>
      <c r="E272" s="768">
        <v>19</v>
      </c>
      <c r="F272" s="781">
        <f>E272*D272</f>
        <v>6110.0199999999995</v>
      </c>
    </row>
    <row r="273" spans="1:6" ht="38.25">
      <c r="A273" s="335">
        <v>2</v>
      </c>
      <c r="B273" s="336" t="s">
        <v>360</v>
      </c>
      <c r="C273" s="338" t="s">
        <v>401</v>
      </c>
      <c r="D273" s="354">
        <v>969.17</v>
      </c>
      <c r="E273" s="770">
        <v>14</v>
      </c>
      <c r="F273" s="702">
        <f>E273*D273</f>
        <v>13568.38</v>
      </c>
    </row>
    <row r="274" spans="1:6" ht="38.25">
      <c r="A274" s="335">
        <v>3</v>
      </c>
      <c r="B274" s="379" t="s">
        <v>361</v>
      </c>
      <c r="C274" s="338" t="s">
        <v>401</v>
      </c>
      <c r="D274" s="393">
        <v>1302.88</v>
      </c>
      <c r="E274" s="770">
        <v>11</v>
      </c>
      <c r="F274" s="702">
        <f>E274*D274</f>
        <v>14331.68</v>
      </c>
    </row>
    <row r="275" spans="1:6" ht="25.5">
      <c r="A275" s="335">
        <v>4</v>
      </c>
      <c r="B275" s="336" t="s">
        <v>362</v>
      </c>
      <c r="C275" s="338" t="s">
        <v>401</v>
      </c>
      <c r="D275" s="339">
        <v>11.54</v>
      </c>
      <c r="E275" s="770">
        <v>14</v>
      </c>
      <c r="F275" s="702">
        <f>E275*D275</f>
        <v>161.56</v>
      </c>
    </row>
    <row r="276" spans="1:6" ht="51.75" thickBot="1">
      <c r="A276" s="359">
        <v>5</v>
      </c>
      <c r="B276" s="360" t="s">
        <v>363</v>
      </c>
      <c r="C276" s="380" t="s">
        <v>447</v>
      </c>
      <c r="D276" s="381">
        <v>335</v>
      </c>
      <c r="E276" s="782">
        <v>19</v>
      </c>
      <c r="F276" s="783">
        <f>E276*D276</f>
        <v>6365</v>
      </c>
    </row>
    <row r="277" spans="1:6" ht="13.5" thickBot="1">
      <c r="A277" s="350"/>
      <c r="B277" s="394" t="s">
        <v>364</v>
      </c>
      <c r="C277" s="395"/>
      <c r="D277" s="396"/>
      <c r="E277" s="777"/>
      <c r="F277" s="774">
        <f>SUM(F272:F276)</f>
        <v>40536.64</v>
      </c>
    </row>
    <row r="278" spans="1:6" ht="13.5" thickBot="1">
      <c r="A278" s="362"/>
      <c r="B278" s="400"/>
      <c r="C278" s="392"/>
      <c r="D278" s="392"/>
      <c r="E278" s="775"/>
      <c r="F278" s="776"/>
    </row>
    <row r="279" spans="1:6" ht="13.5" thickBot="1">
      <c r="A279" s="382"/>
      <c r="B279" s="385" t="s">
        <v>365</v>
      </c>
      <c r="C279" s="383"/>
      <c r="D279" s="397"/>
      <c r="E279" s="779"/>
      <c r="F279" s="778"/>
    </row>
    <row r="280" spans="1:6" ht="36" customHeight="1">
      <c r="A280" s="402">
        <v>1</v>
      </c>
      <c r="B280" s="403" t="s">
        <v>366</v>
      </c>
      <c r="C280" s="404" t="s">
        <v>401</v>
      </c>
      <c r="D280" s="405">
        <v>745.5</v>
      </c>
      <c r="E280" s="784">
        <v>14</v>
      </c>
      <c r="F280" s="759">
        <f>E280*D280</f>
        <v>10437</v>
      </c>
    </row>
    <row r="281" spans="1:6" ht="51">
      <c r="A281" s="335">
        <v>2</v>
      </c>
      <c r="B281" s="336" t="s">
        <v>367</v>
      </c>
      <c r="C281" s="338" t="s">
        <v>462</v>
      </c>
      <c r="D281" s="355">
        <v>24.8</v>
      </c>
      <c r="E281" s="770">
        <v>140</v>
      </c>
      <c r="F281" s="702">
        <f>E281*D281</f>
        <v>3472</v>
      </c>
    </row>
    <row r="282" spans="1:6" ht="51">
      <c r="A282" s="335">
        <v>3</v>
      </c>
      <c r="B282" s="336" t="s">
        <v>368</v>
      </c>
      <c r="C282" s="338" t="s">
        <v>462</v>
      </c>
      <c r="D282" s="355">
        <v>48.8</v>
      </c>
      <c r="E282" s="770">
        <v>145</v>
      </c>
      <c r="F282" s="702">
        <f>E282*D282</f>
        <v>7076</v>
      </c>
    </row>
    <row r="283" spans="1:6" ht="51">
      <c r="A283" s="335">
        <v>4</v>
      </c>
      <c r="B283" s="336" t="s">
        <v>860</v>
      </c>
      <c r="C283" s="338" t="s">
        <v>401</v>
      </c>
      <c r="D283" s="355">
        <v>12</v>
      </c>
      <c r="E283" s="770">
        <v>35</v>
      </c>
      <c r="F283" s="702">
        <f>E283*D283</f>
        <v>420</v>
      </c>
    </row>
    <row r="284" spans="1:6" ht="51.75" thickBot="1">
      <c r="A284" s="359">
        <v>5</v>
      </c>
      <c r="B284" s="360" t="s">
        <v>861</v>
      </c>
      <c r="C284" s="361" t="s">
        <v>462</v>
      </c>
      <c r="D284" s="398">
        <v>4.5</v>
      </c>
      <c r="E284" s="782">
        <v>150</v>
      </c>
      <c r="F284" s="783">
        <f>E284*D284</f>
        <v>675</v>
      </c>
    </row>
    <row r="285" spans="1:6" ht="13.5" thickBot="1">
      <c r="A285" s="350"/>
      <c r="B285" s="394" t="s">
        <v>753</v>
      </c>
      <c r="C285" s="395"/>
      <c r="D285" s="399"/>
      <c r="E285" s="777"/>
      <c r="F285" s="774">
        <f>SUM(F280:F284)</f>
        <v>22080</v>
      </c>
    </row>
    <row r="286" spans="1:6" ht="13.5" thickBot="1">
      <c r="A286" s="362"/>
      <c r="B286" s="374"/>
      <c r="C286" s="406"/>
      <c r="D286" s="407"/>
      <c r="E286" s="775"/>
      <c r="F286" s="776"/>
    </row>
    <row r="287" spans="1:6" ht="13.5" thickBot="1">
      <c r="A287" s="382"/>
      <c r="B287" s="385" t="s">
        <v>862</v>
      </c>
      <c r="C287" s="386"/>
      <c r="D287" s="409"/>
      <c r="E287" s="779"/>
      <c r="F287" s="778"/>
    </row>
    <row r="288" spans="1:6" ht="51.75" thickBot="1">
      <c r="A288" s="387">
        <v>1</v>
      </c>
      <c r="B288" s="388" t="s">
        <v>863</v>
      </c>
      <c r="C288" s="389" t="s">
        <v>395</v>
      </c>
      <c r="D288" s="410">
        <v>5850.9</v>
      </c>
      <c r="E288" s="785">
        <v>1.1</v>
      </c>
      <c r="F288" s="786">
        <f>E288*D288</f>
        <v>6435.99</v>
      </c>
    </row>
    <row r="289" spans="1:6" ht="13.5" thickBot="1">
      <c r="A289" s="350"/>
      <c r="B289" s="394" t="s">
        <v>864</v>
      </c>
      <c r="C289" s="352"/>
      <c r="D289" s="399"/>
      <c r="E289" s="777"/>
      <c r="F289" s="774">
        <f>SUM(F288:F288)</f>
        <v>6435.99</v>
      </c>
    </row>
    <row r="290" spans="1:6" ht="13.5" thickBot="1">
      <c r="A290" s="362"/>
      <c r="B290" s="374"/>
      <c r="C290" s="364"/>
      <c r="D290" s="407"/>
      <c r="E290" s="775"/>
      <c r="F290" s="776"/>
    </row>
    <row r="291" spans="1:6" ht="13.5" thickBot="1">
      <c r="A291" s="366"/>
      <c r="B291" s="375" t="s">
        <v>865</v>
      </c>
      <c r="C291" s="368"/>
      <c r="D291" s="408"/>
      <c r="E291" s="777"/>
      <c r="F291" s="778"/>
    </row>
    <row r="292" spans="1:6" ht="25.5">
      <c r="A292" s="377">
        <v>1</v>
      </c>
      <c r="B292" s="342" t="s">
        <v>866</v>
      </c>
      <c r="C292" s="344" t="s">
        <v>401</v>
      </c>
      <c r="D292" s="401">
        <v>422.5</v>
      </c>
      <c r="E292" s="768">
        <v>4</v>
      </c>
      <c r="F292" s="781">
        <f aca="true" t="shared" si="9" ref="F292:F299">E292*D292</f>
        <v>1690</v>
      </c>
    </row>
    <row r="293" spans="1:6" ht="25.5">
      <c r="A293" s="335">
        <v>2</v>
      </c>
      <c r="B293" s="336" t="s">
        <v>867</v>
      </c>
      <c r="C293" s="338" t="s">
        <v>401</v>
      </c>
      <c r="D293" s="355">
        <v>91</v>
      </c>
      <c r="E293" s="770">
        <v>12</v>
      </c>
      <c r="F293" s="702">
        <f t="shared" si="9"/>
        <v>1092</v>
      </c>
    </row>
    <row r="294" spans="1:6" ht="25.5">
      <c r="A294" s="335">
        <v>3</v>
      </c>
      <c r="B294" s="336" t="s">
        <v>868</v>
      </c>
      <c r="C294" s="337" t="s">
        <v>398</v>
      </c>
      <c r="D294" s="355">
        <v>12</v>
      </c>
      <c r="E294" s="770">
        <v>7</v>
      </c>
      <c r="F294" s="702">
        <f t="shared" si="9"/>
        <v>84</v>
      </c>
    </row>
    <row r="295" spans="1:6" ht="25.5">
      <c r="A295" s="335">
        <v>4</v>
      </c>
      <c r="B295" s="336" t="s">
        <v>869</v>
      </c>
      <c r="C295" s="337" t="s">
        <v>398</v>
      </c>
      <c r="D295" s="355">
        <v>5</v>
      </c>
      <c r="E295" s="770">
        <v>75</v>
      </c>
      <c r="F295" s="702">
        <f t="shared" si="9"/>
        <v>375</v>
      </c>
    </row>
    <row r="296" spans="1:6" ht="25.5">
      <c r="A296" s="335">
        <v>5</v>
      </c>
      <c r="B296" s="336" t="s">
        <v>870</v>
      </c>
      <c r="C296" s="337" t="s">
        <v>398</v>
      </c>
      <c r="D296" s="355">
        <v>5</v>
      </c>
      <c r="E296" s="770">
        <v>12</v>
      </c>
      <c r="F296" s="702">
        <f t="shared" si="9"/>
        <v>60</v>
      </c>
    </row>
    <row r="297" spans="1:6" ht="25.5">
      <c r="A297" s="335">
        <v>6</v>
      </c>
      <c r="B297" s="336" t="s">
        <v>871</v>
      </c>
      <c r="C297" s="337" t="s">
        <v>398</v>
      </c>
      <c r="D297" s="355">
        <v>4</v>
      </c>
      <c r="E297" s="770">
        <v>180</v>
      </c>
      <c r="F297" s="702">
        <f t="shared" si="9"/>
        <v>720</v>
      </c>
    </row>
    <row r="298" spans="1:6" ht="63.75">
      <c r="A298" s="335">
        <v>7</v>
      </c>
      <c r="B298" s="336" t="s">
        <v>872</v>
      </c>
      <c r="C298" s="337" t="s">
        <v>873</v>
      </c>
      <c r="D298" s="355">
        <v>155</v>
      </c>
      <c r="E298" s="770">
        <v>45</v>
      </c>
      <c r="F298" s="702">
        <f t="shared" si="9"/>
        <v>6975</v>
      </c>
    </row>
    <row r="299" spans="1:6" ht="51">
      <c r="A299" s="335">
        <v>8</v>
      </c>
      <c r="B299" s="336" t="s">
        <v>874</v>
      </c>
      <c r="C299" s="337" t="s">
        <v>873</v>
      </c>
      <c r="D299" s="355">
        <v>135</v>
      </c>
      <c r="E299" s="770">
        <v>4</v>
      </c>
      <c r="F299" s="702">
        <f t="shared" si="9"/>
        <v>540</v>
      </c>
    </row>
    <row r="300" spans="1:6" ht="51">
      <c r="A300" s="683">
        <v>9</v>
      </c>
      <c r="B300" s="336" t="s">
        <v>642</v>
      </c>
      <c r="C300" s="337"/>
      <c r="D300" s="355"/>
      <c r="E300" s="770"/>
      <c r="F300" s="702"/>
    </row>
    <row r="301" spans="1:6" ht="12.75">
      <c r="A301" s="684"/>
      <c r="B301" s="411" t="s">
        <v>643</v>
      </c>
      <c r="C301" s="337" t="s">
        <v>738</v>
      </c>
      <c r="D301" s="355">
        <v>1</v>
      </c>
      <c r="E301" s="770">
        <v>1400</v>
      </c>
      <c r="F301" s="702">
        <f>E301*D301</f>
        <v>1400</v>
      </c>
    </row>
    <row r="302" spans="1:6" ht="12.75">
      <c r="A302" s="686"/>
      <c r="B302" s="411" t="s">
        <v>644</v>
      </c>
      <c r="C302" s="337" t="s">
        <v>738</v>
      </c>
      <c r="D302" s="355">
        <v>3</v>
      </c>
      <c r="E302" s="770">
        <v>900</v>
      </c>
      <c r="F302" s="702">
        <f>E302*D302</f>
        <v>2700</v>
      </c>
    </row>
    <row r="303" spans="1:6" ht="13.5" thickBot="1">
      <c r="A303" s="390"/>
      <c r="B303" s="412" t="s">
        <v>645</v>
      </c>
      <c r="C303" s="391" t="s">
        <v>738</v>
      </c>
      <c r="D303" s="356">
        <v>3</v>
      </c>
      <c r="E303" s="771">
        <v>750</v>
      </c>
      <c r="F303" s="786">
        <f>E303*D303</f>
        <v>2250</v>
      </c>
    </row>
    <row r="304" spans="1:6" ht="13.5" thickBot="1">
      <c r="A304" s="350"/>
      <c r="B304" s="394" t="s">
        <v>646</v>
      </c>
      <c r="C304" s="352"/>
      <c r="D304" s="399"/>
      <c r="E304" s="777"/>
      <c r="F304" s="774">
        <f>SUM(F292:F303)</f>
        <v>17886</v>
      </c>
    </row>
    <row r="305" spans="1:6" ht="13.5" thickBot="1">
      <c r="A305" s="362"/>
      <c r="B305" s="413"/>
      <c r="C305" s="392"/>
      <c r="D305" s="392"/>
      <c r="E305" s="775"/>
      <c r="F305" s="776"/>
    </row>
    <row r="306" spans="1:6" ht="13.5" thickBot="1">
      <c r="A306" s="414"/>
      <c r="B306" s="385" t="s">
        <v>647</v>
      </c>
      <c r="C306" s="383"/>
      <c r="D306" s="415"/>
      <c r="E306" s="779"/>
      <c r="F306" s="778"/>
    </row>
    <row r="307" spans="1:6" ht="25.5">
      <c r="A307" s="377">
        <v>1</v>
      </c>
      <c r="B307" s="342" t="s">
        <v>648</v>
      </c>
      <c r="C307" s="343" t="s">
        <v>738</v>
      </c>
      <c r="D307" s="378">
        <v>5</v>
      </c>
      <c r="E307" s="768">
        <v>105</v>
      </c>
      <c r="F307" s="781">
        <f>E307*D307</f>
        <v>525</v>
      </c>
    </row>
    <row r="308" spans="1:6" ht="12.75">
      <c r="A308" s="683">
        <v>2</v>
      </c>
      <c r="B308" s="336" t="s">
        <v>649</v>
      </c>
      <c r="C308" s="337"/>
      <c r="D308" s="339"/>
      <c r="E308" s="770"/>
      <c r="F308" s="702"/>
    </row>
    <row r="309" spans="1:6" ht="12.75">
      <c r="A309" s="684"/>
      <c r="B309" s="336" t="s">
        <v>650</v>
      </c>
      <c r="C309" s="416" t="s">
        <v>740</v>
      </c>
      <c r="D309" s="417">
        <v>195</v>
      </c>
      <c r="E309" s="770">
        <v>1.5</v>
      </c>
      <c r="F309" s="702">
        <f>E309*D309</f>
        <v>292.5</v>
      </c>
    </row>
    <row r="310" spans="1:6" ht="13.5" thickBot="1">
      <c r="A310" s="685"/>
      <c r="B310" s="347" t="s">
        <v>651</v>
      </c>
      <c r="C310" s="391" t="s">
        <v>738</v>
      </c>
      <c r="D310" s="349">
        <v>1</v>
      </c>
      <c r="E310" s="771">
        <v>19</v>
      </c>
      <c r="F310" s="786">
        <f>E310*D310</f>
        <v>19</v>
      </c>
    </row>
    <row r="311" spans="1:6" ht="13.5" thickBot="1">
      <c r="A311" s="350"/>
      <c r="B311" s="394" t="s">
        <v>652</v>
      </c>
      <c r="C311" s="395"/>
      <c r="D311" s="353"/>
      <c r="E311" s="777"/>
      <c r="F311" s="774">
        <f>SUM(F307:F310)</f>
        <v>836.5</v>
      </c>
    </row>
    <row r="312" spans="1:6" ht="13.5" thickBot="1">
      <c r="A312" s="362"/>
      <c r="B312" s="418"/>
      <c r="C312" s="406"/>
      <c r="D312" s="365"/>
      <c r="E312" s="775"/>
      <c r="F312" s="776"/>
    </row>
    <row r="313" spans="1:6" ht="13.5" thickBot="1">
      <c r="A313" s="382"/>
      <c r="B313" s="385" t="s">
        <v>653</v>
      </c>
      <c r="C313" s="386"/>
      <c r="D313" s="384"/>
      <c r="E313" s="779"/>
      <c r="F313" s="778"/>
    </row>
    <row r="314" spans="1:6" ht="28.5" customHeight="1">
      <c r="A314" s="377">
        <v>1</v>
      </c>
      <c r="B314" s="425" t="s">
        <v>876</v>
      </c>
      <c r="C314" s="343" t="s">
        <v>398</v>
      </c>
      <c r="D314" s="378">
        <v>4</v>
      </c>
      <c r="E314" s="768">
        <v>95</v>
      </c>
      <c r="F314" s="781">
        <f>E314*D314</f>
        <v>380</v>
      </c>
    </row>
    <row r="315" spans="1:6" ht="38.25">
      <c r="A315" s="335">
        <v>2</v>
      </c>
      <c r="B315" s="426" t="s">
        <v>877</v>
      </c>
      <c r="C315" s="337" t="s">
        <v>398</v>
      </c>
      <c r="D315" s="339">
        <v>12</v>
      </c>
      <c r="E315" s="770">
        <v>180</v>
      </c>
      <c r="F315" s="702">
        <f>E315*D315</f>
        <v>2160</v>
      </c>
    </row>
    <row r="316" spans="1:6" ht="51">
      <c r="A316" s="335">
        <v>3</v>
      </c>
      <c r="B316" s="426" t="s">
        <v>878</v>
      </c>
      <c r="C316" s="416" t="s">
        <v>740</v>
      </c>
      <c r="D316" s="339">
        <v>160</v>
      </c>
      <c r="E316" s="770">
        <v>8.5</v>
      </c>
      <c r="F316" s="702">
        <f>E316*D316</f>
        <v>1360</v>
      </c>
    </row>
    <row r="317" spans="1:6" ht="26.25" customHeight="1" thickBot="1">
      <c r="A317" s="390">
        <v>4</v>
      </c>
      <c r="B317" s="427" t="s">
        <v>879</v>
      </c>
      <c r="C317" s="428" t="s">
        <v>845</v>
      </c>
      <c r="D317" s="349">
        <v>1</v>
      </c>
      <c r="E317" s="771">
        <v>350</v>
      </c>
      <c r="F317" s="786">
        <f>E317*D317</f>
        <v>350</v>
      </c>
    </row>
    <row r="318" spans="1:6" ht="13.5" thickBot="1">
      <c r="A318" s="422"/>
      <c r="B318" s="429" t="s">
        <v>515</v>
      </c>
      <c r="C318" s="423"/>
      <c r="D318" s="424"/>
      <c r="E318" s="777"/>
      <c r="F318" s="774">
        <f>SUM(F314:F317)</f>
        <v>4250</v>
      </c>
    </row>
    <row r="319" spans="1:6" ht="16.5" thickBot="1">
      <c r="A319" s="334"/>
      <c r="B319" s="419"/>
      <c r="C319" s="420"/>
      <c r="D319" s="421"/>
      <c r="E319" s="775"/>
      <c r="F319" s="759"/>
    </row>
    <row r="320" spans="1:256" s="2" customFormat="1" ht="13.5" thickBot="1">
      <c r="A320" s="11"/>
      <c r="B320" s="12" t="s">
        <v>880</v>
      </c>
      <c r="C320" s="13"/>
      <c r="D320" s="14"/>
      <c r="E320" s="716"/>
      <c r="F320" s="717"/>
      <c r="I320" s="63"/>
      <c r="J320" s="63"/>
      <c r="K320" s="63"/>
      <c r="L320" s="63"/>
      <c r="M320" s="63"/>
      <c r="N320" s="63"/>
      <c r="IV320" s="4"/>
    </row>
    <row r="321" spans="1:256" s="2" customFormat="1" ht="12.75">
      <c r="A321" s="53">
        <v>1</v>
      </c>
      <c r="B321" s="5" t="str">
        <f>B252</f>
        <v>PRIPREMNI  RADOVI</v>
      </c>
      <c r="C321" s="54"/>
      <c r="D321" s="7"/>
      <c r="E321" s="760"/>
      <c r="F321" s="761">
        <f>F259</f>
        <v>3356.3500000000004</v>
      </c>
      <c r="I321" s="63"/>
      <c r="J321" s="63"/>
      <c r="K321" s="63"/>
      <c r="L321" s="63"/>
      <c r="M321" s="63"/>
      <c r="N321" s="63"/>
      <c r="IV321" s="4"/>
    </row>
    <row r="322" spans="1:256" s="2" customFormat="1" ht="12.75">
      <c r="A322" s="53">
        <v>2</v>
      </c>
      <c r="B322" s="5" t="str">
        <f>B261</f>
        <v>2.ZEMLJANI  RADOVI</v>
      </c>
      <c r="C322" s="54"/>
      <c r="D322" s="7"/>
      <c r="E322" s="760"/>
      <c r="F322" s="713">
        <f>F263</f>
        <v>803.4</v>
      </c>
      <c r="I322" s="63"/>
      <c r="J322" s="63"/>
      <c r="K322" s="63"/>
      <c r="L322" s="63"/>
      <c r="M322" s="63"/>
      <c r="N322" s="63"/>
      <c r="IV322" s="4"/>
    </row>
    <row r="323" spans="1:256" s="2" customFormat="1" ht="12.75">
      <c r="A323" s="53">
        <v>3</v>
      </c>
      <c r="B323" s="5" t="str">
        <f>B265</f>
        <v>3. DONJI STROJ</v>
      </c>
      <c r="C323" s="54"/>
      <c r="D323" s="7"/>
      <c r="E323" s="760"/>
      <c r="F323" s="713">
        <f>F269</f>
        <v>3064.34</v>
      </c>
      <c r="I323" s="63"/>
      <c r="J323" s="63"/>
      <c r="K323" s="63"/>
      <c r="L323" s="63"/>
      <c r="M323" s="63"/>
      <c r="N323" s="63"/>
      <c r="IV323" s="4"/>
    </row>
    <row r="324" spans="1:256" s="2" customFormat="1" ht="12.75">
      <c r="A324" s="53">
        <v>4</v>
      </c>
      <c r="B324" s="5" t="str">
        <f>B271</f>
        <v>4.GORNJI STROJ</v>
      </c>
      <c r="C324" s="54"/>
      <c r="D324" s="7"/>
      <c r="E324" s="760"/>
      <c r="F324" s="713">
        <f>F277</f>
        <v>40536.64</v>
      </c>
      <c r="I324" s="63"/>
      <c r="J324" s="63"/>
      <c r="K324" s="63"/>
      <c r="L324" s="63"/>
      <c r="M324" s="63"/>
      <c r="N324" s="63"/>
      <c r="IV324" s="4"/>
    </row>
    <row r="325" spans="1:256" s="2" customFormat="1" ht="12.75">
      <c r="A325" s="53">
        <v>5</v>
      </c>
      <c r="B325" s="5" t="str">
        <f>B279</f>
        <v>5.BETONSKI RADOVI</v>
      </c>
      <c r="C325" s="54"/>
      <c r="D325" s="7"/>
      <c r="E325" s="760"/>
      <c r="F325" s="713">
        <f>F285</f>
        <v>22080</v>
      </c>
      <c r="I325" s="63"/>
      <c r="J325" s="63"/>
      <c r="K325" s="63"/>
      <c r="L325" s="63"/>
      <c r="M325" s="63"/>
      <c r="N325" s="63"/>
      <c r="IV325" s="4"/>
    </row>
    <row r="326" spans="1:256" s="2" customFormat="1" ht="12.75">
      <c r="A326" s="53">
        <v>6</v>
      </c>
      <c r="B326" s="5" t="str">
        <f>B287</f>
        <v>6.ARMIRAČKI  RADOVI</v>
      </c>
      <c r="C326" s="54"/>
      <c r="D326" s="7"/>
      <c r="E326" s="760"/>
      <c r="F326" s="713">
        <f>F289</f>
        <v>6435.99</v>
      </c>
      <c r="I326" s="63"/>
      <c r="J326" s="63"/>
      <c r="K326" s="63"/>
      <c r="L326" s="63"/>
      <c r="M326" s="63"/>
      <c r="N326" s="63"/>
      <c r="IV326" s="4"/>
    </row>
    <row r="327" spans="1:256" s="2" customFormat="1" ht="12.75">
      <c r="A327" s="53">
        <v>7</v>
      </c>
      <c r="B327" s="5" t="str">
        <f>B291</f>
        <v>7.OSTALI  RADOVI</v>
      </c>
      <c r="C327" s="54"/>
      <c r="D327" s="7"/>
      <c r="E327" s="760"/>
      <c r="F327" s="713">
        <f>F304</f>
        <v>17886</v>
      </c>
      <c r="I327" s="63"/>
      <c r="J327" s="63"/>
      <c r="K327" s="63"/>
      <c r="L327" s="63"/>
      <c r="M327" s="63"/>
      <c r="N327" s="63"/>
      <c r="IV327" s="4"/>
    </row>
    <row r="328" spans="1:256" s="2" customFormat="1" ht="12.75">
      <c r="A328" s="53">
        <v>8</v>
      </c>
      <c r="B328" s="5" t="str">
        <f>B306</f>
        <v>8.SAOBRAĆAJNA SIGNALIZACIJA</v>
      </c>
      <c r="C328" s="54"/>
      <c r="D328" s="7"/>
      <c r="E328" s="760"/>
      <c r="F328" s="713">
        <f>F311</f>
        <v>836.5</v>
      </c>
      <c r="I328" s="63"/>
      <c r="J328" s="63"/>
      <c r="K328" s="63"/>
      <c r="L328" s="63"/>
      <c r="M328" s="63"/>
      <c r="N328" s="63"/>
      <c r="IV328" s="4"/>
    </row>
    <row r="329" spans="1:256" s="2" customFormat="1" ht="13.5" thickBot="1">
      <c r="A329" s="53">
        <v>9</v>
      </c>
      <c r="B329" s="5" t="str">
        <f>B313</f>
        <v>9. SPOLJNA RASVJETA</v>
      </c>
      <c r="C329" s="54"/>
      <c r="D329" s="7"/>
      <c r="E329" s="760"/>
      <c r="F329" s="713">
        <f>F318</f>
        <v>4250</v>
      </c>
      <c r="I329" s="63"/>
      <c r="J329" s="63"/>
      <c r="K329" s="63"/>
      <c r="L329" s="63"/>
      <c r="M329" s="63"/>
      <c r="N329" s="63"/>
      <c r="IV329" s="4"/>
    </row>
    <row r="330" spans="1:6" ht="13.5" thickBot="1">
      <c r="A330" s="59"/>
      <c r="B330" s="60" t="s">
        <v>881</v>
      </c>
      <c r="C330" s="61"/>
      <c r="D330" s="62"/>
      <c r="E330" s="764"/>
      <c r="F330" s="765">
        <f>SUM(F321:F329)</f>
        <v>99249.22</v>
      </c>
    </row>
    <row r="331" spans="1:6" ht="16.5" thickBot="1">
      <c r="A331" s="95"/>
      <c r="B331" s="22"/>
      <c r="C331" s="93"/>
      <c r="D331" s="99"/>
      <c r="E331" s="703"/>
      <c r="F331" s="702"/>
    </row>
    <row r="332" spans="1:6" ht="18" customHeight="1" thickBot="1">
      <c r="A332" s="194" t="s">
        <v>388</v>
      </c>
      <c r="B332" s="689" t="s">
        <v>765</v>
      </c>
      <c r="C332" s="689"/>
      <c r="D332" s="689"/>
      <c r="E332" s="689"/>
      <c r="F332" s="690"/>
    </row>
    <row r="333" spans="1:6" ht="16.5">
      <c r="A333" s="195"/>
      <c r="B333" s="691" t="s">
        <v>882</v>
      </c>
      <c r="C333" s="691"/>
      <c r="D333" s="691"/>
      <c r="E333" s="691"/>
      <c r="F333" s="691"/>
    </row>
    <row r="334" spans="1:6" ht="30.75">
      <c r="A334" s="430">
        <v>1</v>
      </c>
      <c r="B334" s="196" t="s">
        <v>883</v>
      </c>
      <c r="C334" s="197"/>
      <c r="D334" s="198"/>
      <c r="E334" s="787"/>
      <c r="F334" s="788"/>
    </row>
    <row r="335" spans="1:6" ht="16.5">
      <c r="A335" s="431"/>
      <c r="B335" s="200" t="s">
        <v>884</v>
      </c>
      <c r="C335" s="201" t="s">
        <v>391</v>
      </c>
      <c r="D335" s="202">
        <v>250</v>
      </c>
      <c r="E335" s="789">
        <v>16</v>
      </c>
      <c r="F335" s="790">
        <f>D335*E335</f>
        <v>4000</v>
      </c>
    </row>
    <row r="336" spans="1:6" ht="30.75">
      <c r="A336" s="430">
        <v>2</v>
      </c>
      <c r="B336" s="203" t="s">
        <v>885</v>
      </c>
      <c r="C336" s="197"/>
      <c r="D336" s="198"/>
      <c r="E336" s="787"/>
      <c r="F336" s="788"/>
    </row>
    <row r="337" spans="1:6" ht="16.5">
      <c r="A337" s="431"/>
      <c r="B337" s="200" t="s">
        <v>884</v>
      </c>
      <c r="C337" s="201" t="s">
        <v>391</v>
      </c>
      <c r="D337" s="202">
        <v>50</v>
      </c>
      <c r="E337" s="789">
        <v>16</v>
      </c>
      <c r="F337" s="790">
        <f>D337*E337</f>
        <v>800</v>
      </c>
    </row>
    <row r="338" spans="1:6" ht="30.75">
      <c r="A338" s="430">
        <v>3</v>
      </c>
      <c r="B338" s="203" t="s">
        <v>886</v>
      </c>
      <c r="C338" s="197"/>
      <c r="D338" s="198"/>
      <c r="E338" s="787"/>
      <c r="F338" s="788"/>
    </row>
    <row r="339" spans="1:6" ht="16.5">
      <c r="A339" s="431"/>
      <c r="B339" s="200" t="s">
        <v>884</v>
      </c>
      <c r="C339" s="201" t="s">
        <v>391</v>
      </c>
      <c r="D339" s="202">
        <v>37</v>
      </c>
      <c r="E339" s="789">
        <v>21</v>
      </c>
      <c r="F339" s="790">
        <f>D339*E339</f>
        <v>777</v>
      </c>
    </row>
    <row r="340" spans="1:6" ht="30.75">
      <c r="A340" s="430">
        <v>4</v>
      </c>
      <c r="B340" s="203" t="s">
        <v>887</v>
      </c>
      <c r="C340" s="197"/>
      <c r="D340" s="198"/>
      <c r="E340" s="787"/>
      <c r="F340" s="788"/>
    </row>
    <row r="341" spans="1:6" ht="16.5">
      <c r="A341" s="431"/>
      <c r="B341" s="200" t="s">
        <v>884</v>
      </c>
      <c r="C341" s="201" t="s">
        <v>391</v>
      </c>
      <c r="D341" s="202">
        <v>213</v>
      </c>
      <c r="E341" s="789">
        <v>6</v>
      </c>
      <c r="F341" s="790">
        <f>D341*E341</f>
        <v>1278</v>
      </c>
    </row>
    <row r="342" spans="1:6" ht="60.75">
      <c r="A342" s="430">
        <v>5</v>
      </c>
      <c r="B342" s="203" t="s">
        <v>888</v>
      </c>
      <c r="C342" s="197"/>
      <c r="D342" s="198"/>
      <c r="E342" s="787"/>
      <c r="F342" s="788"/>
    </row>
    <row r="343" spans="1:6" ht="16.5">
      <c r="A343" s="431"/>
      <c r="B343" s="200" t="s">
        <v>889</v>
      </c>
      <c r="C343" s="201" t="s">
        <v>738</v>
      </c>
      <c r="D343" s="202">
        <v>2</v>
      </c>
      <c r="E343" s="789">
        <v>285</v>
      </c>
      <c r="F343" s="790">
        <f>D343*E343</f>
        <v>570</v>
      </c>
    </row>
    <row r="344" spans="1:6" ht="75">
      <c r="A344" s="430">
        <v>6</v>
      </c>
      <c r="B344" s="223" t="s">
        <v>890</v>
      </c>
      <c r="C344" s="197"/>
      <c r="D344" s="198"/>
      <c r="E344" s="787"/>
      <c r="F344" s="788"/>
    </row>
    <row r="345" spans="1:6" ht="16.5">
      <c r="A345" s="199"/>
      <c r="B345" s="200" t="s">
        <v>889</v>
      </c>
      <c r="C345" s="201" t="s">
        <v>738</v>
      </c>
      <c r="D345" s="202">
        <v>9</v>
      </c>
      <c r="E345" s="789">
        <v>260</v>
      </c>
      <c r="F345" s="790">
        <f>D345*E345</f>
        <v>2340</v>
      </c>
    </row>
    <row r="346" spans="1:255" s="210" customFormat="1" ht="16.5">
      <c r="A346" s="204"/>
      <c r="B346" s="205" t="s">
        <v>891</v>
      </c>
      <c r="C346" s="206"/>
      <c r="D346" s="207"/>
      <c r="E346" s="791" t="s">
        <v>892</v>
      </c>
      <c r="F346" s="792">
        <f>SUM(F334:F345)</f>
        <v>9765</v>
      </c>
      <c r="G346" s="208"/>
      <c r="H346" s="208"/>
      <c r="I346" s="209"/>
      <c r="O346" s="208"/>
      <c r="P346" s="208"/>
      <c r="Q346" s="208"/>
      <c r="R346" s="208"/>
      <c r="S346" s="208"/>
      <c r="T346" s="208"/>
      <c r="U346" s="208"/>
      <c r="V346" s="208"/>
      <c r="W346" s="208"/>
      <c r="X346" s="208"/>
      <c r="Y346" s="208"/>
      <c r="Z346" s="208"/>
      <c r="AA346" s="208"/>
      <c r="AB346" s="208"/>
      <c r="AC346" s="208"/>
      <c r="AD346" s="208"/>
      <c r="AE346" s="208"/>
      <c r="AF346" s="208"/>
      <c r="AG346" s="208"/>
      <c r="AH346" s="208"/>
      <c r="AI346" s="208"/>
      <c r="AJ346" s="208"/>
      <c r="AK346" s="208"/>
      <c r="AL346" s="208"/>
      <c r="AM346" s="208"/>
      <c r="AN346" s="208"/>
      <c r="AO346" s="208"/>
      <c r="AP346" s="208"/>
      <c r="AQ346" s="208"/>
      <c r="AR346" s="208"/>
      <c r="AS346" s="208"/>
      <c r="AT346" s="208"/>
      <c r="AU346" s="208"/>
      <c r="AV346" s="208"/>
      <c r="AW346" s="208"/>
      <c r="AX346" s="208"/>
      <c r="AY346" s="208"/>
      <c r="AZ346" s="208"/>
      <c r="BA346" s="208"/>
      <c r="BB346" s="208"/>
      <c r="BC346" s="208"/>
      <c r="BD346" s="208"/>
      <c r="BE346" s="208"/>
      <c r="BF346" s="211"/>
      <c r="BG346" s="211"/>
      <c r="BH346" s="211"/>
      <c r="BI346" s="211"/>
      <c r="BJ346" s="211"/>
      <c r="BK346" s="211"/>
      <c r="BL346" s="211"/>
      <c r="BM346" s="211"/>
      <c r="BN346" s="211"/>
      <c r="BO346" s="211"/>
      <c r="BP346" s="211"/>
      <c r="BQ346" s="211"/>
      <c r="BR346" s="211"/>
      <c r="BS346" s="211"/>
      <c r="BT346" s="211"/>
      <c r="BU346" s="211"/>
      <c r="BV346" s="211"/>
      <c r="BW346" s="211"/>
      <c r="BX346" s="211"/>
      <c r="BY346" s="211"/>
      <c r="BZ346" s="211"/>
      <c r="CA346" s="211"/>
      <c r="CB346" s="211"/>
      <c r="CC346" s="211"/>
      <c r="CD346" s="211"/>
      <c r="CE346" s="211"/>
      <c r="CF346" s="211"/>
      <c r="CG346" s="211"/>
      <c r="CH346" s="211"/>
      <c r="CI346" s="211"/>
      <c r="CJ346" s="211"/>
      <c r="CK346" s="211"/>
      <c r="CL346" s="211"/>
      <c r="CM346" s="211"/>
      <c r="CN346" s="211"/>
      <c r="CO346" s="211"/>
      <c r="CP346" s="211"/>
      <c r="CQ346" s="211"/>
      <c r="CR346" s="211"/>
      <c r="CS346" s="211"/>
      <c r="CT346" s="211"/>
      <c r="CU346" s="211"/>
      <c r="CV346" s="211"/>
      <c r="CW346" s="211"/>
      <c r="CX346" s="211"/>
      <c r="CY346" s="211"/>
      <c r="CZ346" s="211"/>
      <c r="DA346" s="211"/>
      <c r="DB346" s="211"/>
      <c r="DC346" s="211"/>
      <c r="DD346" s="211"/>
      <c r="DE346" s="211"/>
      <c r="DF346" s="211"/>
      <c r="DG346" s="211"/>
      <c r="DH346" s="211"/>
      <c r="DI346" s="211"/>
      <c r="DJ346" s="211"/>
      <c r="DK346" s="211"/>
      <c r="DL346" s="211"/>
      <c r="DM346" s="211"/>
      <c r="DN346" s="211"/>
      <c r="DO346" s="211"/>
      <c r="DP346" s="211"/>
      <c r="DQ346" s="211"/>
      <c r="DR346" s="211"/>
      <c r="DS346" s="211"/>
      <c r="DT346" s="211"/>
      <c r="DU346" s="211"/>
      <c r="DV346" s="211"/>
      <c r="DW346" s="211"/>
      <c r="DX346" s="211"/>
      <c r="DY346" s="211"/>
      <c r="DZ346" s="211"/>
      <c r="EA346" s="211"/>
      <c r="EB346" s="211"/>
      <c r="EC346" s="211"/>
      <c r="ED346" s="211"/>
      <c r="EE346" s="211"/>
      <c r="EF346" s="211"/>
      <c r="EG346" s="211"/>
      <c r="EH346" s="211"/>
      <c r="EI346" s="211"/>
      <c r="EJ346" s="211"/>
      <c r="EK346" s="211"/>
      <c r="EL346" s="211"/>
      <c r="EM346" s="211"/>
      <c r="EN346" s="211"/>
      <c r="EO346" s="211"/>
      <c r="EP346" s="211"/>
      <c r="EQ346" s="211"/>
      <c r="ER346" s="211"/>
      <c r="ES346" s="211"/>
      <c r="ET346" s="211"/>
      <c r="EU346" s="211"/>
      <c r="EV346" s="211"/>
      <c r="EW346" s="211"/>
      <c r="EX346" s="211"/>
      <c r="EY346" s="211"/>
      <c r="EZ346" s="211"/>
      <c r="FA346" s="211"/>
      <c r="FB346" s="211"/>
      <c r="FC346" s="211"/>
      <c r="FD346" s="211"/>
      <c r="FE346" s="211"/>
      <c r="FF346" s="211"/>
      <c r="FG346" s="211"/>
      <c r="FH346" s="211"/>
      <c r="FI346" s="211"/>
      <c r="FJ346" s="211"/>
      <c r="FK346" s="211"/>
      <c r="FL346" s="211"/>
      <c r="FM346" s="211"/>
      <c r="FN346" s="211"/>
      <c r="FO346" s="211"/>
      <c r="FP346" s="211"/>
      <c r="FQ346" s="211"/>
      <c r="FR346" s="211"/>
      <c r="FS346" s="211"/>
      <c r="FT346" s="211"/>
      <c r="FU346" s="211"/>
      <c r="FV346" s="211"/>
      <c r="FW346" s="211"/>
      <c r="FX346" s="211"/>
      <c r="FY346" s="211"/>
      <c r="FZ346" s="211"/>
      <c r="GA346" s="211"/>
      <c r="GB346" s="211"/>
      <c r="GC346" s="211"/>
      <c r="GD346" s="211"/>
      <c r="GE346" s="211"/>
      <c r="GF346" s="211"/>
      <c r="GG346" s="211"/>
      <c r="GH346" s="211"/>
      <c r="GI346" s="211"/>
      <c r="GJ346" s="211"/>
      <c r="GK346" s="211"/>
      <c r="GL346" s="211"/>
      <c r="GM346" s="211"/>
      <c r="GN346" s="211"/>
      <c r="GO346" s="211"/>
      <c r="GP346" s="211"/>
      <c r="GQ346" s="211"/>
      <c r="GR346" s="211"/>
      <c r="GS346" s="211"/>
      <c r="GT346" s="211"/>
      <c r="GU346" s="211"/>
      <c r="GV346" s="211"/>
      <c r="GW346" s="211"/>
      <c r="GX346" s="211"/>
      <c r="GY346" s="211"/>
      <c r="GZ346" s="211"/>
      <c r="HA346" s="211"/>
      <c r="HB346" s="211"/>
      <c r="HC346" s="211"/>
      <c r="HD346" s="211"/>
      <c r="HE346" s="211"/>
      <c r="HF346" s="211"/>
      <c r="HG346" s="211"/>
      <c r="HH346" s="211"/>
      <c r="HI346" s="211"/>
      <c r="HJ346" s="211"/>
      <c r="HK346" s="211"/>
      <c r="HL346" s="211"/>
      <c r="HM346" s="211"/>
      <c r="HN346" s="211"/>
      <c r="HO346" s="211"/>
      <c r="HP346" s="211"/>
      <c r="HQ346" s="211"/>
      <c r="HR346" s="211"/>
      <c r="HS346" s="211"/>
      <c r="HT346" s="211"/>
      <c r="HU346" s="211"/>
      <c r="HV346" s="211"/>
      <c r="HW346" s="211"/>
      <c r="HX346" s="211"/>
      <c r="HY346" s="211"/>
      <c r="HZ346" s="211"/>
      <c r="IA346" s="211"/>
      <c r="IB346" s="211"/>
      <c r="IC346" s="211"/>
      <c r="ID346" s="211"/>
      <c r="IE346" s="211"/>
      <c r="IF346" s="211"/>
      <c r="IG346" s="211"/>
      <c r="IH346" s="211"/>
      <c r="II346" s="211"/>
      <c r="IJ346" s="211"/>
      <c r="IK346" s="211"/>
      <c r="IL346" s="211"/>
      <c r="IM346" s="211"/>
      <c r="IN346" s="211"/>
      <c r="IO346" s="211"/>
      <c r="IP346" s="211"/>
      <c r="IQ346" s="211"/>
      <c r="IR346" s="211"/>
      <c r="IS346" s="211"/>
      <c r="IT346" s="211"/>
      <c r="IU346" s="211"/>
    </row>
    <row r="347" spans="1:6" ht="16.5">
      <c r="A347" s="195"/>
      <c r="B347" s="212" t="s">
        <v>893</v>
      </c>
      <c r="C347" s="213"/>
      <c r="D347" s="214"/>
      <c r="E347" s="793"/>
      <c r="F347" s="794"/>
    </row>
    <row r="348" spans="1:6" ht="126.75" customHeight="1">
      <c r="A348" s="665">
        <v>1</v>
      </c>
      <c r="B348" s="215" t="s">
        <v>894</v>
      </c>
      <c r="C348" s="216"/>
      <c r="D348" s="216"/>
      <c r="E348" s="795"/>
      <c r="F348" s="796"/>
    </row>
    <row r="349" spans="1:6" ht="16.5">
      <c r="A349" s="666"/>
      <c r="B349" s="217" t="s">
        <v>895</v>
      </c>
      <c r="C349" s="218"/>
      <c r="D349" s="218"/>
      <c r="E349" s="797"/>
      <c r="F349" s="798"/>
    </row>
    <row r="350" spans="1:6" ht="16.5">
      <c r="A350" s="666"/>
      <c r="B350" s="200" t="s">
        <v>896</v>
      </c>
      <c r="C350" s="201" t="s">
        <v>754</v>
      </c>
      <c r="D350" s="202">
        <v>85</v>
      </c>
      <c r="E350" s="789">
        <v>18</v>
      </c>
      <c r="F350" s="790">
        <f>D350*E350</f>
        <v>1530</v>
      </c>
    </row>
    <row r="351" spans="1:6" ht="16.5">
      <c r="A351" s="666"/>
      <c r="B351" s="217" t="s">
        <v>897</v>
      </c>
      <c r="C351" s="218"/>
      <c r="D351" s="218"/>
      <c r="E351" s="797"/>
      <c r="F351" s="798"/>
    </row>
    <row r="352" spans="1:6" ht="16.5">
      <c r="A352" s="666"/>
      <c r="B352" s="200" t="s">
        <v>896</v>
      </c>
      <c r="C352" s="201" t="s">
        <v>754</v>
      </c>
      <c r="D352" s="202">
        <v>50</v>
      </c>
      <c r="E352" s="789">
        <v>13</v>
      </c>
      <c r="F352" s="790">
        <f>D352*E352</f>
        <v>650</v>
      </c>
    </row>
    <row r="353" spans="1:6" ht="16.5">
      <c r="A353" s="666"/>
      <c r="B353" s="217" t="s">
        <v>898</v>
      </c>
      <c r="C353" s="218"/>
      <c r="D353" s="218"/>
      <c r="E353" s="797"/>
      <c r="F353" s="798"/>
    </row>
    <row r="354" spans="1:6" ht="16.5">
      <c r="A354" s="667"/>
      <c r="B354" s="200" t="s">
        <v>896</v>
      </c>
      <c r="C354" s="201" t="s">
        <v>754</v>
      </c>
      <c r="D354" s="202">
        <v>20</v>
      </c>
      <c r="E354" s="789">
        <v>10</v>
      </c>
      <c r="F354" s="790">
        <f>D354*E354</f>
        <v>200</v>
      </c>
    </row>
    <row r="355" spans="1:6" ht="91.5" customHeight="1">
      <c r="A355" s="665">
        <v>2</v>
      </c>
      <c r="B355" s="215" t="s">
        <v>899</v>
      </c>
      <c r="C355" s="216"/>
      <c r="D355" s="216"/>
      <c r="E355" s="795"/>
      <c r="F355" s="796"/>
    </row>
    <row r="356" spans="1:6" ht="16.5">
      <c r="A356" s="666"/>
      <c r="B356" s="217" t="s">
        <v>900</v>
      </c>
      <c r="C356" s="218"/>
      <c r="D356" s="218"/>
      <c r="E356" s="797"/>
      <c r="F356" s="798"/>
    </row>
    <row r="357" spans="1:6" ht="16.5">
      <c r="A357" s="666"/>
      <c r="B357" s="200" t="s">
        <v>896</v>
      </c>
      <c r="C357" s="201" t="s">
        <v>754</v>
      </c>
      <c r="D357" s="202">
        <v>150</v>
      </c>
      <c r="E357" s="789">
        <v>25</v>
      </c>
      <c r="F357" s="790">
        <f>D357*E357</f>
        <v>3750</v>
      </c>
    </row>
    <row r="358" spans="1:6" ht="16.5">
      <c r="A358" s="666"/>
      <c r="B358" s="217" t="s">
        <v>901</v>
      </c>
      <c r="C358" s="197"/>
      <c r="D358" s="198"/>
      <c r="E358" s="787"/>
      <c r="F358" s="788"/>
    </row>
    <row r="359" spans="1:6" ht="16.5">
      <c r="A359" s="666"/>
      <c r="B359" s="200" t="s">
        <v>896</v>
      </c>
      <c r="C359" s="201" t="s">
        <v>754</v>
      </c>
      <c r="D359" s="202">
        <v>140</v>
      </c>
      <c r="E359" s="789">
        <v>22</v>
      </c>
      <c r="F359" s="790">
        <f>D359*E359</f>
        <v>3080</v>
      </c>
    </row>
    <row r="360" spans="1:6" ht="16.5">
      <c r="A360" s="666"/>
      <c r="B360" s="217" t="s">
        <v>902</v>
      </c>
      <c r="C360" s="197"/>
      <c r="D360" s="198"/>
      <c r="E360" s="787"/>
      <c r="F360" s="788"/>
    </row>
    <row r="361" spans="1:6" ht="16.5">
      <c r="A361" s="666"/>
      <c r="B361" s="200" t="s">
        <v>896</v>
      </c>
      <c r="C361" s="201" t="s">
        <v>754</v>
      </c>
      <c r="D361" s="202">
        <v>125</v>
      </c>
      <c r="E361" s="789">
        <v>20</v>
      </c>
      <c r="F361" s="790">
        <f>D361*E361</f>
        <v>2500</v>
      </c>
    </row>
    <row r="362" spans="1:6" ht="16.5">
      <c r="A362" s="666"/>
      <c r="B362" s="215" t="s">
        <v>903</v>
      </c>
      <c r="C362" s="220"/>
      <c r="D362" s="221"/>
      <c r="E362" s="799"/>
      <c r="F362" s="800"/>
    </row>
    <row r="363" spans="1:6" ht="16.5">
      <c r="A363" s="666"/>
      <c r="B363" s="222" t="s">
        <v>904</v>
      </c>
      <c r="C363" s="219"/>
      <c r="D363" s="214"/>
      <c r="E363" s="793"/>
      <c r="F363" s="801"/>
    </row>
    <row r="364" spans="1:6" ht="16.5">
      <c r="A364" s="199"/>
      <c r="B364" s="200" t="s">
        <v>905</v>
      </c>
      <c r="C364" s="201" t="s">
        <v>738</v>
      </c>
      <c r="D364" s="202">
        <v>39</v>
      </c>
      <c r="E364" s="789">
        <v>22</v>
      </c>
      <c r="F364" s="790">
        <f>D364*E364</f>
        <v>858</v>
      </c>
    </row>
    <row r="365" spans="1:255" s="210" customFormat="1" ht="16.5">
      <c r="A365" s="204"/>
      <c r="B365" s="205" t="s">
        <v>906</v>
      </c>
      <c r="C365" s="206"/>
      <c r="D365" s="207"/>
      <c r="E365" s="791" t="s">
        <v>892</v>
      </c>
      <c r="F365" s="792">
        <f>SUM(F349:F364)</f>
        <v>12568</v>
      </c>
      <c r="G365" s="208"/>
      <c r="H365" s="208"/>
      <c r="I365" s="209"/>
      <c r="O365" s="208"/>
      <c r="P365" s="208"/>
      <c r="Q365" s="208"/>
      <c r="R365" s="208"/>
      <c r="S365" s="208"/>
      <c r="T365" s="208"/>
      <c r="U365" s="208"/>
      <c r="V365" s="208"/>
      <c r="W365" s="208"/>
      <c r="X365" s="208"/>
      <c r="Y365" s="208"/>
      <c r="Z365" s="208"/>
      <c r="AA365" s="208"/>
      <c r="AB365" s="208"/>
      <c r="AC365" s="208"/>
      <c r="AD365" s="208"/>
      <c r="AE365" s="208"/>
      <c r="AF365" s="208"/>
      <c r="AG365" s="208"/>
      <c r="AH365" s="208"/>
      <c r="AI365" s="208"/>
      <c r="AJ365" s="208"/>
      <c r="AK365" s="208"/>
      <c r="AL365" s="208"/>
      <c r="AM365" s="208"/>
      <c r="AN365" s="208"/>
      <c r="AO365" s="208"/>
      <c r="AP365" s="208"/>
      <c r="AQ365" s="208"/>
      <c r="AR365" s="208"/>
      <c r="AS365" s="208"/>
      <c r="AT365" s="208"/>
      <c r="AU365" s="208"/>
      <c r="AV365" s="208"/>
      <c r="AW365" s="208"/>
      <c r="AX365" s="208"/>
      <c r="AY365" s="208"/>
      <c r="AZ365" s="208"/>
      <c r="BA365" s="208"/>
      <c r="BB365" s="208"/>
      <c r="BC365" s="208"/>
      <c r="BD365" s="208"/>
      <c r="BE365" s="208"/>
      <c r="BF365" s="211"/>
      <c r="BG365" s="211"/>
      <c r="BH365" s="211"/>
      <c r="BI365" s="211"/>
      <c r="BJ365" s="211"/>
      <c r="BK365" s="211"/>
      <c r="BL365" s="211"/>
      <c r="BM365" s="211"/>
      <c r="BN365" s="211"/>
      <c r="BO365" s="211"/>
      <c r="BP365" s="211"/>
      <c r="BQ365" s="211"/>
      <c r="BR365" s="211"/>
      <c r="BS365" s="211"/>
      <c r="BT365" s="211"/>
      <c r="BU365" s="211"/>
      <c r="BV365" s="211"/>
      <c r="BW365" s="211"/>
      <c r="BX365" s="211"/>
      <c r="BY365" s="211"/>
      <c r="BZ365" s="211"/>
      <c r="CA365" s="211"/>
      <c r="CB365" s="211"/>
      <c r="CC365" s="211"/>
      <c r="CD365" s="211"/>
      <c r="CE365" s="211"/>
      <c r="CF365" s="211"/>
      <c r="CG365" s="211"/>
      <c r="CH365" s="211"/>
      <c r="CI365" s="211"/>
      <c r="CJ365" s="211"/>
      <c r="CK365" s="211"/>
      <c r="CL365" s="211"/>
      <c r="CM365" s="211"/>
      <c r="CN365" s="211"/>
      <c r="CO365" s="211"/>
      <c r="CP365" s="211"/>
      <c r="CQ365" s="211"/>
      <c r="CR365" s="211"/>
      <c r="CS365" s="211"/>
      <c r="CT365" s="211"/>
      <c r="CU365" s="211"/>
      <c r="CV365" s="211"/>
      <c r="CW365" s="211"/>
      <c r="CX365" s="211"/>
      <c r="CY365" s="211"/>
      <c r="CZ365" s="211"/>
      <c r="DA365" s="211"/>
      <c r="DB365" s="211"/>
      <c r="DC365" s="211"/>
      <c r="DD365" s="211"/>
      <c r="DE365" s="211"/>
      <c r="DF365" s="211"/>
      <c r="DG365" s="211"/>
      <c r="DH365" s="211"/>
      <c r="DI365" s="211"/>
      <c r="DJ365" s="211"/>
      <c r="DK365" s="211"/>
      <c r="DL365" s="211"/>
      <c r="DM365" s="211"/>
      <c r="DN365" s="211"/>
      <c r="DO365" s="211"/>
      <c r="DP365" s="211"/>
      <c r="DQ365" s="211"/>
      <c r="DR365" s="211"/>
      <c r="DS365" s="211"/>
      <c r="DT365" s="211"/>
      <c r="DU365" s="211"/>
      <c r="DV365" s="211"/>
      <c r="DW365" s="211"/>
      <c r="DX365" s="211"/>
      <c r="DY365" s="211"/>
      <c r="DZ365" s="211"/>
      <c r="EA365" s="211"/>
      <c r="EB365" s="211"/>
      <c r="EC365" s="211"/>
      <c r="ED365" s="211"/>
      <c r="EE365" s="211"/>
      <c r="EF365" s="211"/>
      <c r="EG365" s="211"/>
      <c r="EH365" s="211"/>
      <c r="EI365" s="211"/>
      <c r="EJ365" s="211"/>
      <c r="EK365" s="211"/>
      <c r="EL365" s="211"/>
      <c r="EM365" s="211"/>
      <c r="EN365" s="211"/>
      <c r="EO365" s="211"/>
      <c r="EP365" s="211"/>
      <c r="EQ365" s="211"/>
      <c r="ER365" s="211"/>
      <c r="ES365" s="211"/>
      <c r="ET365" s="211"/>
      <c r="EU365" s="211"/>
      <c r="EV365" s="211"/>
      <c r="EW365" s="211"/>
      <c r="EX365" s="211"/>
      <c r="EY365" s="211"/>
      <c r="EZ365" s="211"/>
      <c r="FA365" s="211"/>
      <c r="FB365" s="211"/>
      <c r="FC365" s="211"/>
      <c r="FD365" s="211"/>
      <c r="FE365" s="211"/>
      <c r="FF365" s="211"/>
      <c r="FG365" s="211"/>
      <c r="FH365" s="211"/>
      <c r="FI365" s="211"/>
      <c r="FJ365" s="211"/>
      <c r="FK365" s="211"/>
      <c r="FL365" s="211"/>
      <c r="FM365" s="211"/>
      <c r="FN365" s="211"/>
      <c r="FO365" s="211"/>
      <c r="FP365" s="211"/>
      <c r="FQ365" s="211"/>
      <c r="FR365" s="211"/>
      <c r="FS365" s="211"/>
      <c r="FT365" s="211"/>
      <c r="FU365" s="211"/>
      <c r="FV365" s="211"/>
      <c r="FW365" s="211"/>
      <c r="FX365" s="211"/>
      <c r="FY365" s="211"/>
      <c r="FZ365" s="211"/>
      <c r="GA365" s="211"/>
      <c r="GB365" s="211"/>
      <c r="GC365" s="211"/>
      <c r="GD365" s="211"/>
      <c r="GE365" s="211"/>
      <c r="GF365" s="211"/>
      <c r="GG365" s="211"/>
      <c r="GH365" s="211"/>
      <c r="GI365" s="211"/>
      <c r="GJ365" s="211"/>
      <c r="GK365" s="211"/>
      <c r="GL365" s="211"/>
      <c r="GM365" s="211"/>
      <c r="GN365" s="211"/>
      <c r="GO365" s="211"/>
      <c r="GP365" s="211"/>
      <c r="GQ365" s="211"/>
      <c r="GR365" s="211"/>
      <c r="GS365" s="211"/>
      <c r="GT365" s="211"/>
      <c r="GU365" s="211"/>
      <c r="GV365" s="211"/>
      <c r="GW365" s="211"/>
      <c r="GX365" s="211"/>
      <c r="GY365" s="211"/>
      <c r="GZ365" s="211"/>
      <c r="HA365" s="211"/>
      <c r="HB365" s="211"/>
      <c r="HC365" s="211"/>
      <c r="HD365" s="211"/>
      <c r="HE365" s="211"/>
      <c r="HF365" s="211"/>
      <c r="HG365" s="211"/>
      <c r="HH365" s="211"/>
      <c r="HI365" s="211"/>
      <c r="HJ365" s="211"/>
      <c r="HK365" s="211"/>
      <c r="HL365" s="211"/>
      <c r="HM365" s="211"/>
      <c r="HN365" s="211"/>
      <c r="HO365" s="211"/>
      <c r="HP365" s="211"/>
      <c r="HQ365" s="211"/>
      <c r="HR365" s="211"/>
      <c r="HS365" s="211"/>
      <c r="HT365" s="211"/>
      <c r="HU365" s="211"/>
      <c r="HV365" s="211"/>
      <c r="HW365" s="211"/>
      <c r="HX365" s="211"/>
      <c r="HY365" s="211"/>
      <c r="HZ365" s="211"/>
      <c r="IA365" s="211"/>
      <c r="IB365" s="211"/>
      <c r="IC365" s="211"/>
      <c r="ID365" s="211"/>
      <c r="IE365" s="211"/>
      <c r="IF365" s="211"/>
      <c r="IG365" s="211"/>
      <c r="IH365" s="211"/>
      <c r="II365" s="211"/>
      <c r="IJ365" s="211"/>
      <c r="IK365" s="211"/>
      <c r="IL365" s="211"/>
      <c r="IM365" s="211"/>
      <c r="IN365" s="211"/>
      <c r="IO365" s="211"/>
      <c r="IP365" s="211"/>
      <c r="IQ365" s="211"/>
      <c r="IR365" s="211"/>
      <c r="IS365" s="211"/>
      <c r="IT365" s="211"/>
      <c r="IU365" s="211"/>
    </row>
    <row r="366" spans="1:6" ht="16.5">
      <c r="A366" s="195"/>
      <c r="B366" s="212" t="s">
        <v>907</v>
      </c>
      <c r="C366" s="213"/>
      <c r="D366" s="214"/>
      <c r="E366" s="793"/>
      <c r="F366" s="794"/>
    </row>
    <row r="367" spans="1:6" ht="124.5" customHeight="1">
      <c r="A367" s="668">
        <v>1</v>
      </c>
      <c r="B367" s="432" t="s">
        <v>908</v>
      </c>
      <c r="C367" s="433"/>
      <c r="D367" s="433"/>
      <c r="E367" s="802"/>
      <c r="F367" s="803"/>
    </row>
    <row r="368" spans="1:6" ht="16.5">
      <c r="A368" s="669"/>
      <c r="B368" s="434" t="s">
        <v>909</v>
      </c>
      <c r="C368" s="435"/>
      <c r="D368" s="436"/>
      <c r="E368" s="804"/>
      <c r="F368" s="805"/>
    </row>
    <row r="369" spans="1:6" ht="16.5">
      <c r="A369" s="669"/>
      <c r="B369" s="437" t="s">
        <v>896</v>
      </c>
      <c r="C369" s="435" t="s">
        <v>754</v>
      </c>
      <c r="D369" s="436">
        <v>84</v>
      </c>
      <c r="E369" s="804">
        <v>28</v>
      </c>
      <c r="F369" s="806">
        <f>D369*E369</f>
        <v>2352</v>
      </c>
    </row>
    <row r="370" spans="1:6" ht="16.5">
      <c r="A370" s="669"/>
      <c r="B370" s="434" t="s">
        <v>910</v>
      </c>
      <c r="C370" s="435"/>
      <c r="D370" s="436"/>
      <c r="E370" s="804"/>
      <c r="F370" s="805"/>
    </row>
    <row r="371" spans="1:6" ht="16.5">
      <c r="A371" s="669"/>
      <c r="B371" s="437" t="s">
        <v>896</v>
      </c>
      <c r="C371" s="435" t="s">
        <v>754</v>
      </c>
      <c r="D371" s="436">
        <v>88</v>
      </c>
      <c r="E371" s="804">
        <v>23</v>
      </c>
      <c r="F371" s="806">
        <f>D371*E371</f>
        <v>2024</v>
      </c>
    </row>
    <row r="372" spans="1:6" ht="16.5">
      <c r="A372" s="669"/>
      <c r="B372" s="434" t="s">
        <v>911</v>
      </c>
      <c r="C372" s="435"/>
      <c r="D372" s="436"/>
      <c r="E372" s="804"/>
      <c r="F372" s="805"/>
    </row>
    <row r="373" spans="1:6" ht="16.5">
      <c r="A373" s="669"/>
      <c r="B373" s="437" t="s">
        <v>896</v>
      </c>
      <c r="C373" s="435" t="s">
        <v>754</v>
      </c>
      <c r="D373" s="436">
        <v>10</v>
      </c>
      <c r="E373" s="804">
        <v>18</v>
      </c>
      <c r="F373" s="806">
        <f>D373*E373</f>
        <v>180</v>
      </c>
    </row>
    <row r="374" spans="1:6" ht="16.5">
      <c r="A374" s="669"/>
      <c r="B374" s="434" t="s">
        <v>912</v>
      </c>
      <c r="C374" s="435"/>
      <c r="D374" s="436"/>
      <c r="E374" s="804"/>
      <c r="F374" s="805"/>
    </row>
    <row r="375" spans="1:6" ht="16.5">
      <c r="A375" s="669"/>
      <c r="B375" s="437" t="s">
        <v>896</v>
      </c>
      <c r="C375" s="435" t="s">
        <v>754</v>
      </c>
      <c r="D375" s="436">
        <v>33</v>
      </c>
      <c r="E375" s="804">
        <v>16</v>
      </c>
      <c r="F375" s="806">
        <f>D375*E375</f>
        <v>528</v>
      </c>
    </row>
    <row r="376" spans="1:6" ht="16.5">
      <c r="A376" s="669"/>
      <c r="B376" s="434" t="s">
        <v>913</v>
      </c>
      <c r="C376" s="435"/>
      <c r="D376" s="436"/>
      <c r="E376" s="804"/>
      <c r="F376" s="805"/>
    </row>
    <row r="377" spans="1:6" ht="16.5">
      <c r="A377" s="669"/>
      <c r="B377" s="437" t="s">
        <v>896</v>
      </c>
      <c r="C377" s="435" t="s">
        <v>754</v>
      </c>
      <c r="D377" s="436">
        <v>440</v>
      </c>
      <c r="E377" s="804">
        <v>13</v>
      </c>
      <c r="F377" s="806">
        <f>D377*E377</f>
        <v>5720</v>
      </c>
    </row>
    <row r="378" spans="1:6" ht="16.5">
      <c r="A378" s="669"/>
      <c r="B378" s="434" t="s">
        <v>914</v>
      </c>
      <c r="C378" s="435"/>
      <c r="D378" s="436"/>
      <c r="E378" s="804"/>
      <c r="F378" s="805"/>
    </row>
    <row r="379" spans="1:6" ht="16.5">
      <c r="A379" s="669"/>
      <c r="B379" s="434" t="s">
        <v>915</v>
      </c>
      <c r="C379" s="435"/>
      <c r="D379" s="436"/>
      <c r="E379" s="804"/>
      <c r="F379" s="805"/>
    </row>
    <row r="380" spans="1:6" ht="16.5">
      <c r="A380" s="669"/>
      <c r="B380" s="437" t="s">
        <v>896</v>
      </c>
      <c r="C380" s="435" t="s">
        <v>754</v>
      </c>
      <c r="D380" s="436">
        <v>20</v>
      </c>
      <c r="E380" s="804">
        <v>10</v>
      </c>
      <c r="F380" s="806">
        <f>D380*E380</f>
        <v>200</v>
      </c>
    </row>
    <row r="381" spans="1:6" ht="134.25" customHeight="1">
      <c r="A381" s="669">
        <v>2</v>
      </c>
      <c r="B381" s="434" t="s">
        <v>916</v>
      </c>
      <c r="C381" s="435"/>
      <c r="D381" s="436"/>
      <c r="E381" s="804"/>
      <c r="F381" s="806"/>
    </row>
    <row r="382" spans="1:6" ht="16.5">
      <c r="A382" s="669"/>
      <c r="B382" s="434" t="s">
        <v>910</v>
      </c>
      <c r="C382" s="435"/>
      <c r="D382" s="436"/>
      <c r="E382" s="804"/>
      <c r="F382" s="805"/>
    </row>
    <row r="383" spans="1:6" ht="16.5">
      <c r="A383" s="669"/>
      <c r="B383" s="437" t="s">
        <v>896</v>
      </c>
      <c r="C383" s="435" t="s">
        <v>754</v>
      </c>
      <c r="D383" s="436">
        <v>77</v>
      </c>
      <c r="E383" s="804">
        <v>23</v>
      </c>
      <c r="F383" s="806">
        <f>D383*E383</f>
        <v>1771</v>
      </c>
    </row>
    <row r="384" spans="1:6" ht="16.5">
      <c r="A384" s="669"/>
      <c r="B384" s="434" t="s">
        <v>911</v>
      </c>
      <c r="C384" s="435"/>
      <c r="D384" s="436"/>
      <c r="E384" s="804"/>
      <c r="F384" s="805"/>
    </row>
    <row r="385" spans="1:6" ht="16.5">
      <c r="A385" s="669"/>
      <c r="B385" s="437" t="s">
        <v>896</v>
      </c>
      <c r="C385" s="435" t="s">
        <v>754</v>
      </c>
      <c r="D385" s="436">
        <v>20</v>
      </c>
      <c r="E385" s="804">
        <v>18</v>
      </c>
      <c r="F385" s="806">
        <f>D385*E385</f>
        <v>360</v>
      </c>
    </row>
    <row r="386" spans="1:6" ht="16.5">
      <c r="A386" s="669"/>
      <c r="B386" s="434" t="s">
        <v>912</v>
      </c>
      <c r="C386" s="435"/>
      <c r="D386" s="436"/>
      <c r="E386" s="804"/>
      <c r="F386" s="805"/>
    </row>
    <row r="387" spans="1:6" ht="16.5">
      <c r="A387" s="669"/>
      <c r="B387" s="437" t="s">
        <v>896</v>
      </c>
      <c r="C387" s="435" t="s">
        <v>754</v>
      </c>
      <c r="D387" s="436">
        <v>66</v>
      </c>
      <c r="E387" s="804">
        <v>16</v>
      </c>
      <c r="F387" s="806">
        <f>D387*E387</f>
        <v>1056</v>
      </c>
    </row>
    <row r="388" spans="1:6" ht="16.5">
      <c r="A388" s="669"/>
      <c r="B388" s="434" t="s">
        <v>913</v>
      </c>
      <c r="C388" s="435"/>
      <c r="D388" s="436"/>
      <c r="E388" s="804"/>
      <c r="F388" s="805"/>
    </row>
    <row r="389" spans="1:6" ht="16.5">
      <c r="A389" s="669"/>
      <c r="B389" s="437" t="s">
        <v>896</v>
      </c>
      <c r="C389" s="435" t="s">
        <v>754</v>
      </c>
      <c r="D389" s="436">
        <v>697</v>
      </c>
      <c r="E389" s="804">
        <v>13</v>
      </c>
      <c r="F389" s="806">
        <f>D389*E389</f>
        <v>9061</v>
      </c>
    </row>
    <row r="390" spans="1:6" ht="16.5">
      <c r="A390" s="669"/>
      <c r="B390" s="434" t="s">
        <v>917</v>
      </c>
      <c r="C390" s="435"/>
      <c r="D390" s="436"/>
      <c r="E390" s="804"/>
      <c r="F390" s="805"/>
    </row>
    <row r="391" spans="1:6" ht="16.5">
      <c r="A391" s="670"/>
      <c r="B391" s="438" t="s">
        <v>896</v>
      </c>
      <c r="C391" s="439" t="s">
        <v>754</v>
      </c>
      <c r="D391" s="440">
        <v>20</v>
      </c>
      <c r="E391" s="807">
        <v>10</v>
      </c>
      <c r="F391" s="808">
        <f>D391*E391</f>
        <v>200</v>
      </c>
    </row>
    <row r="392" spans="1:255" s="210" customFormat="1" ht="16.5">
      <c r="A392" s="204"/>
      <c r="B392" s="205" t="s">
        <v>918</v>
      </c>
      <c r="C392" s="206"/>
      <c r="D392" s="207"/>
      <c r="E392" s="791" t="s">
        <v>892</v>
      </c>
      <c r="F392" s="792">
        <f>SUM(F367:F391)</f>
        <v>23452</v>
      </c>
      <c r="G392" s="208"/>
      <c r="H392" s="208"/>
      <c r="I392" s="209"/>
      <c r="O392" s="208"/>
      <c r="P392" s="208"/>
      <c r="Q392" s="208"/>
      <c r="R392" s="208"/>
      <c r="S392" s="208"/>
      <c r="T392" s="208"/>
      <c r="U392" s="208"/>
      <c r="V392" s="208"/>
      <c r="W392" s="208"/>
      <c r="X392" s="208"/>
      <c r="Y392" s="208"/>
      <c r="Z392" s="208"/>
      <c r="AA392" s="208"/>
      <c r="AB392" s="208"/>
      <c r="AC392" s="208"/>
      <c r="AD392" s="208"/>
      <c r="AE392" s="208"/>
      <c r="AF392" s="208"/>
      <c r="AG392" s="208"/>
      <c r="AH392" s="208"/>
      <c r="AI392" s="208"/>
      <c r="AJ392" s="208"/>
      <c r="AK392" s="208"/>
      <c r="AL392" s="208"/>
      <c r="AM392" s="208"/>
      <c r="AN392" s="208"/>
      <c r="AO392" s="208"/>
      <c r="AP392" s="208"/>
      <c r="AQ392" s="208"/>
      <c r="AR392" s="208"/>
      <c r="AS392" s="208"/>
      <c r="AT392" s="208"/>
      <c r="AU392" s="208"/>
      <c r="AV392" s="208"/>
      <c r="AW392" s="208"/>
      <c r="AX392" s="208"/>
      <c r="AY392" s="208"/>
      <c r="AZ392" s="208"/>
      <c r="BA392" s="208"/>
      <c r="BB392" s="208"/>
      <c r="BC392" s="208"/>
      <c r="BD392" s="208"/>
      <c r="BE392" s="208"/>
      <c r="BF392" s="211"/>
      <c r="BG392" s="211"/>
      <c r="BH392" s="211"/>
      <c r="BI392" s="211"/>
      <c r="BJ392" s="211"/>
      <c r="BK392" s="211"/>
      <c r="BL392" s="211"/>
      <c r="BM392" s="211"/>
      <c r="BN392" s="211"/>
      <c r="BO392" s="211"/>
      <c r="BP392" s="211"/>
      <c r="BQ392" s="211"/>
      <c r="BR392" s="211"/>
      <c r="BS392" s="211"/>
      <c r="BT392" s="211"/>
      <c r="BU392" s="211"/>
      <c r="BV392" s="211"/>
      <c r="BW392" s="211"/>
      <c r="BX392" s="211"/>
      <c r="BY392" s="211"/>
      <c r="BZ392" s="211"/>
      <c r="CA392" s="211"/>
      <c r="CB392" s="211"/>
      <c r="CC392" s="211"/>
      <c r="CD392" s="211"/>
      <c r="CE392" s="211"/>
      <c r="CF392" s="211"/>
      <c r="CG392" s="211"/>
      <c r="CH392" s="211"/>
      <c r="CI392" s="211"/>
      <c r="CJ392" s="211"/>
      <c r="CK392" s="211"/>
      <c r="CL392" s="211"/>
      <c r="CM392" s="211"/>
      <c r="CN392" s="211"/>
      <c r="CO392" s="211"/>
      <c r="CP392" s="211"/>
      <c r="CQ392" s="211"/>
      <c r="CR392" s="211"/>
      <c r="CS392" s="211"/>
      <c r="CT392" s="211"/>
      <c r="CU392" s="211"/>
      <c r="CV392" s="211"/>
      <c r="CW392" s="211"/>
      <c r="CX392" s="211"/>
      <c r="CY392" s="211"/>
      <c r="CZ392" s="211"/>
      <c r="DA392" s="211"/>
      <c r="DB392" s="211"/>
      <c r="DC392" s="211"/>
      <c r="DD392" s="211"/>
      <c r="DE392" s="211"/>
      <c r="DF392" s="211"/>
      <c r="DG392" s="211"/>
      <c r="DH392" s="211"/>
      <c r="DI392" s="211"/>
      <c r="DJ392" s="211"/>
      <c r="DK392" s="211"/>
      <c r="DL392" s="211"/>
      <c r="DM392" s="211"/>
      <c r="DN392" s="211"/>
      <c r="DO392" s="211"/>
      <c r="DP392" s="211"/>
      <c r="DQ392" s="211"/>
      <c r="DR392" s="211"/>
      <c r="DS392" s="211"/>
      <c r="DT392" s="211"/>
      <c r="DU392" s="211"/>
      <c r="DV392" s="211"/>
      <c r="DW392" s="211"/>
      <c r="DX392" s="211"/>
      <c r="DY392" s="211"/>
      <c r="DZ392" s="211"/>
      <c r="EA392" s="211"/>
      <c r="EB392" s="211"/>
      <c r="EC392" s="211"/>
      <c r="ED392" s="211"/>
      <c r="EE392" s="211"/>
      <c r="EF392" s="211"/>
      <c r="EG392" s="211"/>
      <c r="EH392" s="211"/>
      <c r="EI392" s="211"/>
      <c r="EJ392" s="211"/>
      <c r="EK392" s="211"/>
      <c r="EL392" s="211"/>
      <c r="EM392" s="211"/>
      <c r="EN392" s="211"/>
      <c r="EO392" s="211"/>
      <c r="EP392" s="211"/>
      <c r="EQ392" s="211"/>
      <c r="ER392" s="211"/>
      <c r="ES392" s="211"/>
      <c r="ET392" s="211"/>
      <c r="EU392" s="211"/>
      <c r="EV392" s="211"/>
      <c r="EW392" s="211"/>
      <c r="EX392" s="211"/>
      <c r="EY392" s="211"/>
      <c r="EZ392" s="211"/>
      <c r="FA392" s="211"/>
      <c r="FB392" s="211"/>
      <c r="FC392" s="211"/>
      <c r="FD392" s="211"/>
      <c r="FE392" s="211"/>
      <c r="FF392" s="211"/>
      <c r="FG392" s="211"/>
      <c r="FH392" s="211"/>
      <c r="FI392" s="211"/>
      <c r="FJ392" s="211"/>
      <c r="FK392" s="211"/>
      <c r="FL392" s="211"/>
      <c r="FM392" s="211"/>
      <c r="FN392" s="211"/>
      <c r="FO392" s="211"/>
      <c r="FP392" s="211"/>
      <c r="FQ392" s="211"/>
      <c r="FR392" s="211"/>
      <c r="FS392" s="211"/>
      <c r="FT392" s="211"/>
      <c r="FU392" s="211"/>
      <c r="FV392" s="211"/>
      <c r="FW392" s="211"/>
      <c r="FX392" s="211"/>
      <c r="FY392" s="211"/>
      <c r="FZ392" s="211"/>
      <c r="GA392" s="211"/>
      <c r="GB392" s="211"/>
      <c r="GC392" s="211"/>
      <c r="GD392" s="211"/>
      <c r="GE392" s="211"/>
      <c r="GF392" s="211"/>
      <c r="GG392" s="211"/>
      <c r="GH392" s="211"/>
      <c r="GI392" s="211"/>
      <c r="GJ392" s="211"/>
      <c r="GK392" s="211"/>
      <c r="GL392" s="211"/>
      <c r="GM392" s="211"/>
      <c r="GN392" s="211"/>
      <c r="GO392" s="211"/>
      <c r="GP392" s="211"/>
      <c r="GQ392" s="211"/>
      <c r="GR392" s="211"/>
      <c r="GS392" s="211"/>
      <c r="GT392" s="211"/>
      <c r="GU392" s="211"/>
      <c r="GV392" s="211"/>
      <c r="GW392" s="211"/>
      <c r="GX392" s="211"/>
      <c r="GY392" s="211"/>
      <c r="GZ392" s="211"/>
      <c r="HA392" s="211"/>
      <c r="HB392" s="211"/>
      <c r="HC392" s="211"/>
      <c r="HD392" s="211"/>
      <c r="HE392" s="211"/>
      <c r="HF392" s="211"/>
      <c r="HG392" s="211"/>
      <c r="HH392" s="211"/>
      <c r="HI392" s="211"/>
      <c r="HJ392" s="211"/>
      <c r="HK392" s="211"/>
      <c r="HL392" s="211"/>
      <c r="HM392" s="211"/>
      <c r="HN392" s="211"/>
      <c r="HO392" s="211"/>
      <c r="HP392" s="211"/>
      <c r="HQ392" s="211"/>
      <c r="HR392" s="211"/>
      <c r="HS392" s="211"/>
      <c r="HT392" s="211"/>
      <c r="HU392" s="211"/>
      <c r="HV392" s="211"/>
      <c r="HW392" s="211"/>
      <c r="HX392" s="211"/>
      <c r="HY392" s="211"/>
      <c r="HZ392" s="211"/>
      <c r="IA392" s="211"/>
      <c r="IB392" s="211"/>
      <c r="IC392" s="211"/>
      <c r="ID392" s="211"/>
      <c r="IE392" s="211"/>
      <c r="IF392" s="211"/>
      <c r="IG392" s="211"/>
      <c r="IH392" s="211"/>
      <c r="II392" s="211"/>
      <c r="IJ392" s="211"/>
      <c r="IK392" s="211"/>
      <c r="IL392" s="211"/>
      <c r="IM392" s="211"/>
      <c r="IN392" s="211"/>
      <c r="IO392" s="211"/>
      <c r="IP392" s="211"/>
      <c r="IQ392" s="211"/>
      <c r="IR392" s="211"/>
      <c r="IS392" s="211"/>
      <c r="IT392" s="211"/>
      <c r="IU392" s="211"/>
    </row>
    <row r="393" spans="1:6" ht="16.5">
      <c r="A393" s="224"/>
      <c r="B393" s="225" t="s">
        <v>516</v>
      </c>
      <c r="C393" s="226"/>
      <c r="D393" s="227"/>
      <c r="E393" s="809"/>
      <c r="F393" s="810"/>
    </row>
    <row r="394" spans="1:6" ht="64.5" customHeight="1">
      <c r="A394" s="441"/>
      <c r="B394" s="442" t="s">
        <v>559</v>
      </c>
      <c r="C394" s="443" t="s">
        <v>738</v>
      </c>
      <c r="D394" s="444">
        <v>46</v>
      </c>
      <c r="E394" s="811">
        <v>115</v>
      </c>
      <c r="F394" s="812">
        <f aca="true" t="shared" si="10" ref="F394:F403">D394*E394</f>
        <v>5290</v>
      </c>
    </row>
    <row r="395" spans="1:6" ht="93" customHeight="1">
      <c r="A395" s="445"/>
      <c r="B395" s="446" t="s">
        <v>560</v>
      </c>
      <c r="C395" s="435" t="s">
        <v>738</v>
      </c>
      <c r="D395" s="436">
        <v>9</v>
      </c>
      <c r="E395" s="804">
        <v>480</v>
      </c>
      <c r="F395" s="806">
        <f t="shared" si="10"/>
        <v>4320</v>
      </c>
    </row>
    <row r="396" spans="1:6" ht="69" customHeight="1">
      <c r="A396" s="447"/>
      <c r="B396" s="446" t="s">
        <v>561</v>
      </c>
      <c r="C396" s="435" t="s">
        <v>738</v>
      </c>
      <c r="D396" s="436">
        <v>1</v>
      </c>
      <c r="E396" s="804">
        <v>115</v>
      </c>
      <c r="F396" s="806">
        <f t="shared" si="10"/>
        <v>115</v>
      </c>
    </row>
    <row r="397" spans="1:6" ht="34.5" customHeight="1">
      <c r="A397" s="447"/>
      <c r="B397" s="446" t="s">
        <v>562</v>
      </c>
      <c r="C397" s="435" t="s">
        <v>738</v>
      </c>
      <c r="D397" s="436">
        <v>2</v>
      </c>
      <c r="E397" s="804">
        <v>90</v>
      </c>
      <c r="F397" s="806">
        <f t="shared" si="10"/>
        <v>180</v>
      </c>
    </row>
    <row r="398" spans="1:6" ht="90">
      <c r="A398" s="447"/>
      <c r="B398" s="448" t="s">
        <v>563</v>
      </c>
      <c r="C398" s="435" t="s">
        <v>738</v>
      </c>
      <c r="D398" s="436">
        <v>177</v>
      </c>
      <c r="E398" s="804">
        <v>100</v>
      </c>
      <c r="F398" s="806">
        <f t="shared" si="10"/>
        <v>17700</v>
      </c>
    </row>
    <row r="399" spans="1:6" ht="94.5" customHeight="1">
      <c r="A399" s="449"/>
      <c r="B399" s="448" t="s">
        <v>424</v>
      </c>
      <c r="C399" s="435" t="s">
        <v>738</v>
      </c>
      <c r="D399" s="436">
        <v>9</v>
      </c>
      <c r="E399" s="804">
        <v>230</v>
      </c>
      <c r="F399" s="806">
        <f t="shared" si="10"/>
        <v>2070</v>
      </c>
    </row>
    <row r="400" spans="1:6" ht="78.75" customHeight="1">
      <c r="A400" s="447"/>
      <c r="B400" s="448" t="s">
        <v>425</v>
      </c>
      <c r="C400" s="435" t="s">
        <v>738</v>
      </c>
      <c r="D400" s="436">
        <v>1</v>
      </c>
      <c r="E400" s="804">
        <v>25</v>
      </c>
      <c r="F400" s="806">
        <f t="shared" si="10"/>
        <v>25</v>
      </c>
    </row>
    <row r="401" spans="1:6" ht="45">
      <c r="A401" s="447"/>
      <c r="B401" s="450" t="s">
        <v>426</v>
      </c>
      <c r="C401" s="435" t="s">
        <v>738</v>
      </c>
      <c r="D401" s="436">
        <v>1</v>
      </c>
      <c r="E401" s="804">
        <v>110</v>
      </c>
      <c r="F401" s="806">
        <f t="shared" si="10"/>
        <v>110</v>
      </c>
    </row>
    <row r="402" spans="1:6" ht="60">
      <c r="A402" s="447"/>
      <c r="B402" s="462" t="s">
        <v>427</v>
      </c>
      <c r="C402" s="435" t="s">
        <v>738</v>
      </c>
      <c r="D402" s="436">
        <v>22</v>
      </c>
      <c r="E402" s="804">
        <v>160</v>
      </c>
      <c r="F402" s="806">
        <f t="shared" si="10"/>
        <v>3520</v>
      </c>
    </row>
    <row r="403" spans="1:6" ht="30">
      <c r="A403" s="451"/>
      <c r="B403" s="463" t="s">
        <v>428</v>
      </c>
      <c r="C403" s="439" t="s">
        <v>738</v>
      </c>
      <c r="D403" s="440">
        <v>43</v>
      </c>
      <c r="E403" s="807">
        <v>12</v>
      </c>
      <c r="F403" s="808">
        <f t="shared" si="10"/>
        <v>516</v>
      </c>
    </row>
    <row r="404" spans="1:255" s="233" customFormat="1" ht="16.5">
      <c r="A404" s="228"/>
      <c r="B404" s="229" t="s">
        <v>521</v>
      </c>
      <c r="C404" s="230"/>
      <c r="D404" s="230"/>
      <c r="E404" s="791" t="s">
        <v>892</v>
      </c>
      <c r="F404" s="792">
        <f>SUM(F394:F403)</f>
        <v>33846</v>
      </c>
      <c r="G404" s="231"/>
      <c r="H404" s="231"/>
      <c r="I404" s="232"/>
      <c r="O404" s="231"/>
      <c r="P404" s="231"/>
      <c r="Q404" s="231"/>
      <c r="R404" s="231"/>
      <c r="S404" s="231"/>
      <c r="T404" s="231"/>
      <c r="U404" s="231"/>
      <c r="V404" s="231"/>
      <c r="W404" s="231"/>
      <c r="X404" s="231"/>
      <c r="Y404" s="231"/>
      <c r="Z404" s="231"/>
      <c r="AA404" s="231"/>
      <c r="AB404" s="231"/>
      <c r="AC404" s="231"/>
      <c r="AD404" s="231"/>
      <c r="AE404" s="231"/>
      <c r="AF404" s="231"/>
      <c r="AG404" s="231"/>
      <c r="AH404" s="231"/>
      <c r="AI404" s="231"/>
      <c r="AJ404" s="231"/>
      <c r="AK404" s="231"/>
      <c r="AL404" s="231"/>
      <c r="AM404" s="231"/>
      <c r="AN404" s="231"/>
      <c r="AO404" s="231"/>
      <c r="AP404" s="231"/>
      <c r="AQ404" s="231"/>
      <c r="AR404" s="231"/>
      <c r="AS404" s="231"/>
      <c r="AT404" s="231"/>
      <c r="AU404" s="231"/>
      <c r="AV404" s="231"/>
      <c r="AW404" s="231"/>
      <c r="AX404" s="231"/>
      <c r="AY404" s="231"/>
      <c r="AZ404" s="231"/>
      <c r="BA404" s="231"/>
      <c r="BB404" s="231"/>
      <c r="BC404" s="231"/>
      <c r="BD404" s="231"/>
      <c r="BE404" s="231"/>
      <c r="BF404" s="234"/>
      <c r="BG404" s="234"/>
      <c r="BH404" s="234"/>
      <c r="BI404" s="234"/>
      <c r="BJ404" s="234"/>
      <c r="BK404" s="234"/>
      <c r="BL404" s="234"/>
      <c r="BM404" s="234"/>
      <c r="BN404" s="234"/>
      <c r="BO404" s="234"/>
      <c r="BP404" s="234"/>
      <c r="BQ404" s="234"/>
      <c r="BR404" s="234"/>
      <c r="BS404" s="234"/>
      <c r="BT404" s="234"/>
      <c r="BU404" s="234"/>
      <c r="BV404" s="234"/>
      <c r="BW404" s="234"/>
      <c r="BX404" s="234"/>
      <c r="BY404" s="234"/>
      <c r="BZ404" s="234"/>
      <c r="CA404" s="234"/>
      <c r="CB404" s="234"/>
      <c r="CC404" s="234"/>
      <c r="CD404" s="234"/>
      <c r="CE404" s="234"/>
      <c r="CF404" s="234"/>
      <c r="CG404" s="234"/>
      <c r="CH404" s="234"/>
      <c r="CI404" s="234"/>
      <c r="CJ404" s="234"/>
      <c r="CK404" s="234"/>
      <c r="CL404" s="234"/>
      <c r="CM404" s="234"/>
      <c r="CN404" s="234"/>
      <c r="CO404" s="234"/>
      <c r="CP404" s="234"/>
      <c r="CQ404" s="234"/>
      <c r="CR404" s="234"/>
      <c r="CS404" s="234"/>
      <c r="CT404" s="234"/>
      <c r="CU404" s="234"/>
      <c r="CV404" s="234"/>
      <c r="CW404" s="234"/>
      <c r="CX404" s="234"/>
      <c r="CY404" s="234"/>
      <c r="CZ404" s="234"/>
      <c r="DA404" s="234"/>
      <c r="DB404" s="234"/>
      <c r="DC404" s="234"/>
      <c r="DD404" s="234"/>
      <c r="DE404" s="234"/>
      <c r="DF404" s="234"/>
      <c r="DG404" s="234"/>
      <c r="DH404" s="234"/>
      <c r="DI404" s="234"/>
      <c r="DJ404" s="234"/>
      <c r="DK404" s="234"/>
      <c r="DL404" s="234"/>
      <c r="DM404" s="234"/>
      <c r="DN404" s="234"/>
      <c r="DO404" s="234"/>
      <c r="DP404" s="234"/>
      <c r="DQ404" s="234"/>
      <c r="DR404" s="234"/>
      <c r="DS404" s="234"/>
      <c r="DT404" s="234"/>
      <c r="DU404" s="234"/>
      <c r="DV404" s="234"/>
      <c r="DW404" s="234"/>
      <c r="DX404" s="234"/>
      <c r="DY404" s="234"/>
      <c r="DZ404" s="234"/>
      <c r="EA404" s="234"/>
      <c r="EB404" s="234"/>
      <c r="EC404" s="234"/>
      <c r="ED404" s="234"/>
      <c r="EE404" s="234"/>
      <c r="EF404" s="234"/>
      <c r="EG404" s="234"/>
      <c r="EH404" s="234"/>
      <c r="EI404" s="234"/>
      <c r="EJ404" s="234"/>
      <c r="EK404" s="234"/>
      <c r="EL404" s="234"/>
      <c r="EM404" s="234"/>
      <c r="EN404" s="234"/>
      <c r="EO404" s="234"/>
      <c r="EP404" s="234"/>
      <c r="EQ404" s="234"/>
      <c r="ER404" s="234"/>
      <c r="ES404" s="234"/>
      <c r="ET404" s="234"/>
      <c r="EU404" s="234"/>
      <c r="EV404" s="234"/>
      <c r="EW404" s="234"/>
      <c r="EX404" s="234"/>
      <c r="EY404" s="234"/>
      <c r="EZ404" s="234"/>
      <c r="FA404" s="234"/>
      <c r="FB404" s="234"/>
      <c r="FC404" s="234"/>
      <c r="FD404" s="234"/>
      <c r="FE404" s="234"/>
      <c r="FF404" s="234"/>
      <c r="FG404" s="234"/>
      <c r="FH404" s="234"/>
      <c r="FI404" s="234"/>
      <c r="FJ404" s="234"/>
      <c r="FK404" s="234"/>
      <c r="FL404" s="234"/>
      <c r="FM404" s="234"/>
      <c r="FN404" s="234"/>
      <c r="FO404" s="234"/>
      <c r="FP404" s="234"/>
      <c r="FQ404" s="234"/>
      <c r="FR404" s="234"/>
      <c r="FS404" s="234"/>
      <c r="FT404" s="234"/>
      <c r="FU404" s="234"/>
      <c r="FV404" s="234"/>
      <c r="FW404" s="234"/>
      <c r="FX404" s="234"/>
      <c r="FY404" s="234"/>
      <c r="FZ404" s="234"/>
      <c r="GA404" s="234"/>
      <c r="GB404" s="234"/>
      <c r="GC404" s="234"/>
      <c r="GD404" s="234"/>
      <c r="GE404" s="234"/>
      <c r="GF404" s="234"/>
      <c r="GG404" s="234"/>
      <c r="GH404" s="234"/>
      <c r="GI404" s="234"/>
      <c r="GJ404" s="234"/>
      <c r="GK404" s="234"/>
      <c r="GL404" s="234"/>
      <c r="GM404" s="234"/>
      <c r="GN404" s="234"/>
      <c r="GO404" s="234"/>
      <c r="GP404" s="234"/>
      <c r="GQ404" s="234"/>
      <c r="GR404" s="234"/>
      <c r="GS404" s="234"/>
      <c r="GT404" s="234"/>
      <c r="GU404" s="234"/>
      <c r="GV404" s="234"/>
      <c r="GW404" s="234"/>
      <c r="GX404" s="234"/>
      <c r="GY404" s="234"/>
      <c r="GZ404" s="234"/>
      <c r="HA404" s="234"/>
      <c r="HB404" s="234"/>
      <c r="HC404" s="234"/>
      <c r="HD404" s="234"/>
      <c r="HE404" s="234"/>
      <c r="HF404" s="234"/>
      <c r="HG404" s="234"/>
      <c r="HH404" s="234"/>
      <c r="HI404" s="234"/>
      <c r="HJ404" s="234"/>
      <c r="HK404" s="234"/>
      <c r="HL404" s="234"/>
      <c r="HM404" s="234"/>
      <c r="HN404" s="234"/>
      <c r="HO404" s="234"/>
      <c r="HP404" s="234"/>
      <c r="HQ404" s="234"/>
      <c r="HR404" s="234"/>
      <c r="HS404" s="234"/>
      <c r="HT404" s="234"/>
      <c r="HU404" s="234"/>
      <c r="HV404" s="234"/>
      <c r="HW404" s="234"/>
      <c r="HX404" s="234"/>
      <c r="HY404" s="234"/>
      <c r="HZ404" s="234"/>
      <c r="IA404" s="234"/>
      <c r="IB404" s="234"/>
      <c r="IC404" s="234"/>
      <c r="ID404" s="234"/>
      <c r="IE404" s="234"/>
      <c r="IF404" s="234"/>
      <c r="IG404" s="234"/>
      <c r="IH404" s="234"/>
      <c r="II404" s="234"/>
      <c r="IJ404" s="234"/>
      <c r="IK404" s="234"/>
      <c r="IL404" s="234"/>
      <c r="IM404" s="234"/>
      <c r="IN404" s="234"/>
      <c r="IO404" s="234"/>
      <c r="IP404" s="234"/>
      <c r="IQ404" s="234"/>
      <c r="IR404" s="234"/>
      <c r="IS404" s="234"/>
      <c r="IT404" s="234"/>
      <c r="IU404" s="234"/>
    </row>
    <row r="405" spans="1:6" ht="17.25" thickBot="1">
      <c r="A405" s="224"/>
      <c r="B405" s="235"/>
      <c r="C405" s="226"/>
      <c r="D405" s="227"/>
      <c r="E405" s="809"/>
      <c r="F405" s="813"/>
    </row>
    <row r="406" spans="1:6" ht="19.5" customHeight="1" thickBot="1">
      <c r="A406" s="459"/>
      <c r="B406" s="673" t="s">
        <v>429</v>
      </c>
      <c r="C406" s="673"/>
      <c r="D406" s="673"/>
      <c r="E406" s="673"/>
      <c r="F406" s="814"/>
    </row>
    <row r="407" spans="1:6" ht="18.75">
      <c r="A407" s="239"/>
      <c r="B407" s="460" t="s">
        <v>517</v>
      </c>
      <c r="C407" s="240"/>
      <c r="D407" s="241"/>
      <c r="E407" s="815"/>
      <c r="F407" s="816">
        <f>F346</f>
        <v>9765</v>
      </c>
    </row>
    <row r="408" spans="1:6" ht="18.75">
      <c r="A408" s="239"/>
      <c r="B408" s="460" t="s">
        <v>518</v>
      </c>
      <c r="C408" s="240"/>
      <c r="D408" s="241"/>
      <c r="E408" s="815"/>
      <c r="F408" s="816">
        <f>F365</f>
        <v>12568</v>
      </c>
    </row>
    <row r="409" spans="1:6" ht="18.75">
      <c r="A409" s="239"/>
      <c r="B409" s="460" t="s">
        <v>519</v>
      </c>
      <c r="C409" s="240"/>
      <c r="D409" s="241"/>
      <c r="E409" s="815"/>
      <c r="F409" s="816">
        <f>F392</f>
        <v>23452</v>
      </c>
    </row>
    <row r="410" spans="1:6" ht="22.5" customHeight="1" thickBot="1">
      <c r="A410" s="452"/>
      <c r="B410" s="461" t="s">
        <v>520</v>
      </c>
      <c r="C410" s="453"/>
      <c r="D410" s="454"/>
      <c r="E410" s="817"/>
      <c r="F410" s="818">
        <f>F404</f>
        <v>33846</v>
      </c>
    </row>
    <row r="411" spans="1:57" s="98" customFormat="1" ht="20.25" customHeight="1" thickBot="1">
      <c r="A411" s="455"/>
      <c r="B411" s="456"/>
      <c r="C411" s="457" t="s">
        <v>378</v>
      </c>
      <c r="D411" s="458"/>
      <c r="E411" s="819" t="s">
        <v>892</v>
      </c>
      <c r="F411" s="820">
        <f>SUM(F407:F410)</f>
        <v>79631</v>
      </c>
      <c r="G411" s="242"/>
      <c r="H411" s="242"/>
      <c r="I411" s="242"/>
      <c r="O411" s="242"/>
      <c r="P411" s="242"/>
      <c r="Q411" s="242"/>
      <c r="R411" s="242"/>
      <c r="S411" s="242"/>
      <c r="T411" s="242"/>
      <c r="U411" s="242"/>
      <c r="V411" s="242"/>
      <c r="W411" s="242"/>
      <c r="X411" s="242"/>
      <c r="Y411" s="242"/>
      <c r="Z411" s="242"/>
      <c r="AA411" s="242"/>
      <c r="AB411" s="242"/>
      <c r="AC411" s="242"/>
      <c r="AD411" s="242"/>
      <c r="AE411" s="242"/>
      <c r="AF411" s="242"/>
      <c r="AG411" s="242"/>
      <c r="AH411" s="242"/>
      <c r="AI411" s="242"/>
      <c r="AJ411" s="242"/>
      <c r="AK411" s="242"/>
      <c r="AL411" s="242"/>
      <c r="AM411" s="242"/>
      <c r="AN411" s="242"/>
      <c r="AO411" s="242"/>
      <c r="AP411" s="242"/>
      <c r="AQ411" s="242"/>
      <c r="AR411" s="242"/>
      <c r="AS411" s="242"/>
      <c r="AT411" s="242"/>
      <c r="AU411" s="242"/>
      <c r="AV411" s="242"/>
      <c r="AW411" s="242"/>
      <c r="AX411" s="242"/>
      <c r="AY411" s="242"/>
      <c r="AZ411" s="242"/>
      <c r="BA411" s="242"/>
      <c r="BB411" s="242"/>
      <c r="BC411" s="242"/>
      <c r="BD411" s="242"/>
      <c r="BE411" s="242"/>
    </row>
    <row r="412" spans="1:6" ht="17.25" thickBot="1">
      <c r="A412" s="236"/>
      <c r="B412" s="237"/>
      <c r="C412" s="238"/>
      <c r="D412" s="227"/>
      <c r="E412" s="809"/>
      <c r="F412" s="813"/>
    </row>
    <row r="413" spans="1:6" ht="17.25" customHeight="1" thickBot="1">
      <c r="A413" s="243" t="s">
        <v>394</v>
      </c>
      <c r="B413" s="655" t="s">
        <v>430</v>
      </c>
      <c r="C413" s="655"/>
      <c r="D413" s="655"/>
      <c r="E413" s="655"/>
      <c r="F413" s="656"/>
    </row>
    <row r="414" spans="1:6" ht="17.25" customHeight="1" thickBot="1">
      <c r="A414" s="243" t="s">
        <v>382</v>
      </c>
      <c r="B414" s="602" t="s">
        <v>333</v>
      </c>
      <c r="C414" s="602"/>
      <c r="D414" s="602"/>
      <c r="E414" s="821"/>
      <c r="F414" s="822"/>
    </row>
    <row r="415" spans="1:6" ht="17.25" customHeight="1" thickBot="1">
      <c r="A415" s="604">
        <v>1</v>
      </c>
      <c r="B415" s="606" t="s">
        <v>613</v>
      </c>
      <c r="C415" s="607" t="s">
        <v>758</v>
      </c>
      <c r="D415" s="608">
        <v>1</v>
      </c>
      <c r="E415" s="823">
        <v>7932</v>
      </c>
      <c r="F415" s="823">
        <f>E415*D415</f>
        <v>7932</v>
      </c>
    </row>
    <row r="416" spans="1:6" ht="17.25" customHeight="1" thickBot="1">
      <c r="A416" s="604"/>
      <c r="B416" s="24" t="s">
        <v>846</v>
      </c>
      <c r="C416" s="605"/>
      <c r="D416" s="605"/>
      <c r="E416" s="821"/>
      <c r="F416" s="824">
        <f>SUM(F415)</f>
        <v>7932</v>
      </c>
    </row>
    <row r="417" spans="1:6" ht="17.25" customHeight="1" thickBot="1">
      <c r="A417" s="604"/>
      <c r="B417" s="605"/>
      <c r="C417" s="605"/>
      <c r="D417" s="605"/>
      <c r="E417" s="821"/>
      <c r="F417" s="822"/>
    </row>
    <row r="418" spans="1:6" ht="17.25" customHeight="1" thickBot="1">
      <c r="A418" s="243" t="s">
        <v>384</v>
      </c>
      <c r="B418" s="671" t="s">
        <v>431</v>
      </c>
      <c r="C418" s="671"/>
      <c r="D418" s="671"/>
      <c r="E418" s="671"/>
      <c r="F418" s="672"/>
    </row>
    <row r="419" spans="1:6" ht="31.5">
      <c r="A419" s="89">
        <v>1</v>
      </c>
      <c r="B419" s="18" t="s">
        <v>310</v>
      </c>
      <c r="C419" s="90" t="s">
        <v>432</v>
      </c>
      <c r="D419" s="91">
        <v>280</v>
      </c>
      <c r="E419" s="697">
        <v>12.5</v>
      </c>
      <c r="F419" s="754">
        <f>E419*D419</f>
        <v>3500</v>
      </c>
    </row>
    <row r="420" spans="1:6" ht="63">
      <c r="A420" s="92">
        <v>2</v>
      </c>
      <c r="B420" s="20" t="s">
        <v>311</v>
      </c>
      <c r="C420" s="93" t="s">
        <v>740</v>
      </c>
      <c r="D420" s="94">
        <v>10</v>
      </c>
      <c r="E420" s="699">
        <v>35</v>
      </c>
      <c r="F420" s="702">
        <f>E420*D420</f>
        <v>350</v>
      </c>
    </row>
    <row r="421" spans="1:6" ht="63">
      <c r="A421" s="327">
        <v>3</v>
      </c>
      <c r="B421" s="22" t="s">
        <v>312</v>
      </c>
      <c r="C421" s="96" t="s">
        <v>740</v>
      </c>
      <c r="D421" s="97">
        <v>60</v>
      </c>
      <c r="E421" s="701">
        <v>50</v>
      </c>
      <c r="F421" s="702">
        <f>E421*D421</f>
        <v>3000</v>
      </c>
    </row>
    <row r="422" spans="1:6" ht="47.25">
      <c r="A422" s="464">
        <v>4</v>
      </c>
      <c r="B422" s="22" t="s">
        <v>313</v>
      </c>
      <c r="C422" s="96" t="s">
        <v>754</v>
      </c>
      <c r="D422" s="97">
        <v>50</v>
      </c>
      <c r="E422" s="701">
        <v>96</v>
      </c>
      <c r="F422" s="702">
        <f>E422*D422</f>
        <v>4800</v>
      </c>
    </row>
    <row r="423" spans="1:6" ht="63">
      <c r="A423" s="244">
        <v>5</v>
      </c>
      <c r="B423" s="22" t="s">
        <v>314</v>
      </c>
      <c r="C423" s="96"/>
      <c r="D423" s="97"/>
      <c r="E423" s="701"/>
      <c r="F423" s="702"/>
    </row>
    <row r="424" spans="1:6" ht="15.75">
      <c r="A424" s="244"/>
      <c r="B424" s="22" t="s">
        <v>315</v>
      </c>
      <c r="C424" s="96" t="s">
        <v>740</v>
      </c>
      <c r="D424" s="97">
        <v>74</v>
      </c>
      <c r="E424" s="701">
        <v>13</v>
      </c>
      <c r="F424" s="702">
        <f>E424*D424</f>
        <v>962</v>
      </c>
    </row>
    <row r="425" spans="1:6" ht="16.5" thickBot="1">
      <c r="A425" s="244"/>
      <c r="B425" s="22" t="s">
        <v>316</v>
      </c>
      <c r="C425" s="96" t="s">
        <v>740</v>
      </c>
      <c r="D425" s="97">
        <v>212</v>
      </c>
      <c r="E425" s="701">
        <v>6.5</v>
      </c>
      <c r="F425" s="702">
        <f>E425*D425</f>
        <v>1378</v>
      </c>
    </row>
    <row r="426" spans="1:6" ht="13.5" thickBot="1">
      <c r="A426" s="23"/>
      <c r="B426" s="24" t="s">
        <v>11</v>
      </c>
      <c r="C426" s="25"/>
      <c r="D426" s="26"/>
      <c r="E426" s="706"/>
      <c r="F426" s="707">
        <f>SUM(F419:F425)</f>
        <v>13990</v>
      </c>
    </row>
    <row r="427" ht="13.5" thickBot="1"/>
    <row r="428" spans="1:6" ht="15" customHeight="1" thickBot="1">
      <c r="A428" s="105" t="s">
        <v>388</v>
      </c>
      <c r="B428" s="663" t="s">
        <v>847</v>
      </c>
      <c r="C428" s="663"/>
      <c r="D428" s="663"/>
      <c r="E428" s="663"/>
      <c r="F428" s="664"/>
    </row>
    <row r="429" spans="1:6" ht="99" customHeight="1">
      <c r="A429" s="106" t="s">
        <v>744</v>
      </c>
      <c r="B429" s="107" t="s">
        <v>317</v>
      </c>
      <c r="C429" s="108" t="s">
        <v>848</v>
      </c>
      <c r="D429" s="245">
        <v>756</v>
      </c>
      <c r="E429" s="825">
        <v>22</v>
      </c>
      <c r="F429" s="826">
        <f>E429*D429</f>
        <v>16632</v>
      </c>
    </row>
    <row r="430" spans="1:6" ht="94.5">
      <c r="A430" s="110" t="s">
        <v>750</v>
      </c>
      <c r="B430" s="111" t="s">
        <v>318</v>
      </c>
      <c r="C430" s="93" t="s">
        <v>848</v>
      </c>
      <c r="D430" s="113">
        <v>31</v>
      </c>
      <c r="E430" s="712">
        <v>30</v>
      </c>
      <c r="F430" s="713">
        <f aca="true" t="shared" si="11" ref="F430:F435">E430*D430</f>
        <v>930</v>
      </c>
    </row>
    <row r="431" spans="1:6" ht="78.75">
      <c r="A431" s="110" t="s">
        <v>751</v>
      </c>
      <c r="B431" s="111" t="s">
        <v>319</v>
      </c>
      <c r="C431" s="93" t="s">
        <v>848</v>
      </c>
      <c r="D431" s="113">
        <v>683</v>
      </c>
      <c r="E431" s="712">
        <v>31</v>
      </c>
      <c r="F431" s="713">
        <f t="shared" si="11"/>
        <v>21173</v>
      </c>
    </row>
    <row r="432" spans="1:6" ht="78.75">
      <c r="A432" s="110" t="s">
        <v>760</v>
      </c>
      <c r="B432" s="111" t="s">
        <v>320</v>
      </c>
      <c r="C432" s="93" t="s">
        <v>738</v>
      </c>
      <c r="D432" s="113">
        <v>13</v>
      </c>
      <c r="E432" s="712">
        <v>30</v>
      </c>
      <c r="F432" s="713">
        <f t="shared" si="11"/>
        <v>390</v>
      </c>
    </row>
    <row r="433" spans="1:6" ht="63">
      <c r="A433" s="110" t="s">
        <v>761</v>
      </c>
      <c r="B433" s="111" t="s">
        <v>321</v>
      </c>
      <c r="C433" s="93" t="s">
        <v>758</v>
      </c>
      <c r="D433" s="113">
        <v>1</v>
      </c>
      <c r="E433" s="712">
        <v>5477</v>
      </c>
      <c r="F433" s="713">
        <f t="shared" si="11"/>
        <v>5477</v>
      </c>
    </row>
    <row r="434" spans="1:6" ht="220.5">
      <c r="A434" s="110" t="s">
        <v>386</v>
      </c>
      <c r="B434" s="111" t="s">
        <v>322</v>
      </c>
      <c r="C434" s="93" t="s">
        <v>738</v>
      </c>
      <c r="D434" s="113">
        <v>751</v>
      </c>
      <c r="E434" s="712">
        <v>37</v>
      </c>
      <c r="F434" s="713">
        <f t="shared" si="11"/>
        <v>27787</v>
      </c>
    </row>
    <row r="435" spans="1:6" ht="95.25" thickBot="1">
      <c r="A435" s="114" t="s">
        <v>387</v>
      </c>
      <c r="B435" s="115" t="s">
        <v>323</v>
      </c>
      <c r="C435" s="116" t="s">
        <v>738</v>
      </c>
      <c r="D435" s="136">
        <v>31</v>
      </c>
      <c r="E435" s="827">
        <v>34</v>
      </c>
      <c r="F435" s="724">
        <f t="shared" si="11"/>
        <v>1054</v>
      </c>
    </row>
    <row r="436" spans="1:6" ht="13.5" thickBot="1">
      <c r="A436" s="23"/>
      <c r="B436" s="24" t="s">
        <v>13</v>
      </c>
      <c r="C436" s="25"/>
      <c r="D436" s="26"/>
      <c r="E436" s="706"/>
      <c r="F436" s="707">
        <f>SUM(F429:F435)</f>
        <v>73443</v>
      </c>
    </row>
    <row r="437" ht="13.5" thickBot="1"/>
    <row r="438" spans="1:6" ht="26.25" customHeight="1" thickBot="1">
      <c r="A438" s="71" t="s">
        <v>394</v>
      </c>
      <c r="B438" s="657" t="s">
        <v>12</v>
      </c>
      <c r="C438" s="657"/>
      <c r="D438" s="657"/>
      <c r="E438" s="716"/>
      <c r="F438" s="717"/>
    </row>
    <row r="439" spans="1:6" ht="45.75" customHeight="1">
      <c r="A439" s="118" t="s">
        <v>744</v>
      </c>
      <c r="B439" s="119" t="s">
        <v>324</v>
      </c>
      <c r="C439" s="90" t="s">
        <v>738</v>
      </c>
      <c r="D439" s="246">
        <v>440</v>
      </c>
      <c r="E439" s="726">
        <v>4</v>
      </c>
      <c r="F439" s="728">
        <f aca="true" t="shared" si="12" ref="F439:F444">E439*D439</f>
        <v>1760</v>
      </c>
    </row>
    <row r="440" spans="1:6" ht="150">
      <c r="A440" s="121" t="s">
        <v>750</v>
      </c>
      <c r="B440" s="603" t="s">
        <v>325</v>
      </c>
      <c r="C440" s="93" t="s">
        <v>391</v>
      </c>
      <c r="D440" s="125">
        <v>104</v>
      </c>
      <c r="E440" s="721">
        <v>9</v>
      </c>
      <c r="F440" s="713">
        <f t="shared" si="12"/>
        <v>936</v>
      </c>
    </row>
    <row r="441" spans="1:6" ht="45">
      <c r="A441" s="121" t="s">
        <v>751</v>
      </c>
      <c r="B441" s="603" t="s">
        <v>326</v>
      </c>
      <c r="C441" s="93" t="s">
        <v>738</v>
      </c>
      <c r="D441" s="125">
        <v>2</v>
      </c>
      <c r="E441" s="721">
        <v>18</v>
      </c>
      <c r="F441" s="713">
        <f t="shared" si="12"/>
        <v>36</v>
      </c>
    </row>
    <row r="442" spans="1:6" ht="60">
      <c r="A442" s="121" t="s">
        <v>760</v>
      </c>
      <c r="B442" s="603" t="s">
        <v>327</v>
      </c>
      <c r="C442" s="93" t="s">
        <v>738</v>
      </c>
      <c r="D442" s="125">
        <v>31</v>
      </c>
      <c r="E442" s="721">
        <v>16</v>
      </c>
      <c r="F442" s="713">
        <f t="shared" si="12"/>
        <v>496</v>
      </c>
    </row>
    <row r="443" spans="1:6" ht="105">
      <c r="A443" s="121" t="s">
        <v>761</v>
      </c>
      <c r="B443" s="603" t="s">
        <v>328</v>
      </c>
      <c r="C443" s="93" t="s">
        <v>738</v>
      </c>
      <c r="D443" s="125">
        <v>1</v>
      </c>
      <c r="E443" s="721">
        <v>3000</v>
      </c>
      <c r="F443" s="713">
        <f t="shared" si="12"/>
        <v>3000</v>
      </c>
    </row>
    <row r="444" spans="1:6" ht="30.75" thickBot="1">
      <c r="A444" s="121" t="s">
        <v>386</v>
      </c>
      <c r="B444" s="603" t="s">
        <v>329</v>
      </c>
      <c r="C444" s="93" t="s">
        <v>758</v>
      </c>
      <c r="D444" s="125">
        <v>1</v>
      </c>
      <c r="E444" s="721">
        <v>600</v>
      </c>
      <c r="F444" s="713">
        <f t="shared" si="12"/>
        <v>600</v>
      </c>
    </row>
    <row r="445" spans="1:6" ht="13.5" thickBot="1">
      <c r="A445" s="23"/>
      <c r="B445" s="24" t="s">
        <v>557</v>
      </c>
      <c r="C445" s="25"/>
      <c r="D445" s="26"/>
      <c r="E445" s="706"/>
      <c r="F445" s="707">
        <f>SUM(F439:F444)</f>
        <v>6828</v>
      </c>
    </row>
    <row r="446" ht="13.5" thickBot="1"/>
    <row r="447" spans="1:6" ht="26.25" customHeight="1" thickBot="1">
      <c r="A447" s="71" t="s">
        <v>396</v>
      </c>
      <c r="B447" s="657" t="s">
        <v>331</v>
      </c>
      <c r="C447" s="657"/>
      <c r="D447" s="657"/>
      <c r="E447" s="716"/>
      <c r="F447" s="717"/>
    </row>
    <row r="448" spans="1:6" ht="306.75" thickBot="1">
      <c r="A448" s="8">
        <v>1</v>
      </c>
      <c r="B448" s="9" t="s">
        <v>330</v>
      </c>
      <c r="C448" s="8" t="s">
        <v>738</v>
      </c>
      <c r="D448" s="10">
        <v>1</v>
      </c>
      <c r="E448" s="696">
        <v>28000</v>
      </c>
      <c r="F448" s="713">
        <f>E448*D448</f>
        <v>28000</v>
      </c>
    </row>
    <row r="449" spans="1:6" ht="13.5" thickBot="1">
      <c r="A449" s="23"/>
      <c r="B449" s="24" t="s">
        <v>332</v>
      </c>
      <c r="C449" s="25"/>
      <c r="D449" s="26"/>
      <c r="E449" s="706"/>
      <c r="F449" s="707">
        <f>SUM(F448)</f>
        <v>28000</v>
      </c>
    </row>
    <row r="450" ht="13.5" thickBot="1"/>
    <row r="451" spans="1:6" ht="13.5" thickBot="1">
      <c r="A451" s="11"/>
      <c r="B451" s="12" t="s">
        <v>14</v>
      </c>
      <c r="C451" s="13"/>
      <c r="D451" s="14"/>
      <c r="E451" s="716"/>
      <c r="F451" s="717"/>
    </row>
    <row r="452" spans="1:6" ht="13.5" thickBot="1">
      <c r="A452" s="609" t="s">
        <v>382</v>
      </c>
      <c r="B452" s="602" t="s">
        <v>333</v>
      </c>
      <c r="C452" s="610"/>
      <c r="D452" s="611"/>
      <c r="E452" s="828"/>
      <c r="F452" s="829">
        <f>F416</f>
        <v>7932</v>
      </c>
    </row>
    <row r="453" spans="1:6" ht="12.75">
      <c r="A453" s="53" t="s">
        <v>384</v>
      </c>
      <c r="B453" s="5" t="str">
        <f>B418</f>
        <v>NAPOJNI VODOVI I RAZVODNI ORMARI</v>
      </c>
      <c r="C453" s="54"/>
      <c r="D453" s="7"/>
      <c r="E453" s="760"/>
      <c r="F453" s="761">
        <f>F426</f>
        <v>13990</v>
      </c>
    </row>
    <row r="454" spans="1:6" ht="12.75">
      <c r="A454" s="53" t="s">
        <v>388</v>
      </c>
      <c r="B454" s="5" t="str">
        <f>B428</f>
        <v>INSTALACIJA RASVJETE I OPŠTE POTROŠNJE</v>
      </c>
      <c r="C454" s="54"/>
      <c r="D454" s="7"/>
      <c r="E454" s="760"/>
      <c r="F454" s="713">
        <f>F436</f>
        <v>73443</v>
      </c>
    </row>
    <row r="455" spans="1:6" ht="25.5">
      <c r="A455" s="53" t="s">
        <v>394</v>
      </c>
      <c r="B455" s="5" t="str">
        <f>B438</f>
        <v>GROMOBRANSKA INSTALACIJA I IZJEDNAČENJE POTENCIJALA</v>
      </c>
      <c r="C455" s="54"/>
      <c r="D455" s="7"/>
      <c r="E455" s="760"/>
      <c r="F455" s="713">
        <f>F445</f>
        <v>6828</v>
      </c>
    </row>
    <row r="456" spans="1:6" ht="13.5" thickBot="1">
      <c r="A456" s="78" t="s">
        <v>396</v>
      </c>
      <c r="B456" s="49" t="s">
        <v>331</v>
      </c>
      <c r="C456" s="48"/>
      <c r="D456" s="50"/>
      <c r="E456" s="751"/>
      <c r="F456" s="763">
        <f>F449</f>
        <v>28000</v>
      </c>
    </row>
    <row r="457" spans="1:6" ht="13.5" thickBot="1">
      <c r="A457" s="59"/>
      <c r="B457" s="60" t="s">
        <v>378</v>
      </c>
      <c r="C457" s="61"/>
      <c r="D457" s="62"/>
      <c r="E457" s="764"/>
      <c r="F457" s="765">
        <f>SUM(F452:F456)</f>
        <v>130193</v>
      </c>
    </row>
    <row r="458" spans="1:6" ht="17.25" thickBot="1">
      <c r="A458" s="236"/>
      <c r="B458" s="237"/>
      <c r="C458" s="238"/>
      <c r="D458" s="227"/>
      <c r="E458" s="809"/>
      <c r="F458" s="813"/>
    </row>
    <row r="459" spans="1:6" ht="17.25" customHeight="1" thickBot="1">
      <c r="A459" s="243" t="s">
        <v>396</v>
      </c>
      <c r="B459" s="655" t="s">
        <v>15</v>
      </c>
      <c r="C459" s="655"/>
      <c r="D459" s="655"/>
      <c r="E459" s="655"/>
      <c r="F459" s="656"/>
    </row>
    <row r="460" spans="1:6" ht="13.5" thickBot="1">
      <c r="A460" s="623" t="s">
        <v>382</v>
      </c>
      <c r="B460" s="624" t="s">
        <v>875</v>
      </c>
      <c r="C460" s="625"/>
      <c r="D460" s="621"/>
      <c r="E460" s="830"/>
      <c r="F460" s="831"/>
    </row>
    <row r="461" spans="1:6" ht="165.75">
      <c r="A461" s="476" t="s">
        <v>16</v>
      </c>
      <c r="B461" s="465" t="s">
        <v>641</v>
      </c>
      <c r="C461" s="466" t="s">
        <v>398</v>
      </c>
      <c r="D461" s="469">
        <v>2</v>
      </c>
      <c r="E461" s="832">
        <v>2250</v>
      </c>
      <c r="F461" s="833">
        <f>E461*D461</f>
        <v>4500</v>
      </c>
    </row>
    <row r="462" spans="1:6" ht="89.25">
      <c r="A462" s="477" t="s">
        <v>17</v>
      </c>
      <c r="B462" s="467" t="s">
        <v>280</v>
      </c>
      <c r="C462" s="468" t="s">
        <v>398</v>
      </c>
      <c r="D462" s="469">
        <v>16000</v>
      </c>
      <c r="E462" s="834">
        <v>1.5</v>
      </c>
      <c r="F462" s="835">
        <f aca="true" t="shared" si="13" ref="F462:F482">E462*D462</f>
        <v>24000</v>
      </c>
    </row>
    <row r="463" spans="1:6" ht="102">
      <c r="A463" s="477" t="s">
        <v>18</v>
      </c>
      <c r="B463" s="467" t="s">
        <v>724</v>
      </c>
      <c r="C463" s="468" t="s">
        <v>398</v>
      </c>
      <c r="D463" s="469">
        <v>18</v>
      </c>
      <c r="E463" s="834">
        <v>40</v>
      </c>
      <c r="F463" s="835">
        <f t="shared" si="13"/>
        <v>720</v>
      </c>
    </row>
    <row r="464" spans="1:6" ht="102">
      <c r="A464" s="477" t="s">
        <v>19</v>
      </c>
      <c r="B464" s="467" t="s">
        <v>725</v>
      </c>
      <c r="C464" s="468" t="s">
        <v>398</v>
      </c>
      <c r="D464" s="469">
        <v>3</v>
      </c>
      <c r="E464" s="834">
        <v>30</v>
      </c>
      <c r="F464" s="835">
        <f t="shared" si="13"/>
        <v>90</v>
      </c>
    </row>
    <row r="465" spans="1:6" ht="102">
      <c r="A465" s="477" t="s">
        <v>20</v>
      </c>
      <c r="B465" s="467" t="s">
        <v>726</v>
      </c>
      <c r="C465" s="468" t="s">
        <v>398</v>
      </c>
      <c r="D465" s="469">
        <v>139</v>
      </c>
      <c r="E465" s="834">
        <v>25</v>
      </c>
      <c r="F465" s="835">
        <f t="shared" si="13"/>
        <v>3475</v>
      </c>
    </row>
    <row r="466" spans="1:6" ht="51">
      <c r="A466" s="477" t="s">
        <v>817</v>
      </c>
      <c r="B466" s="467" t="s">
        <v>727</v>
      </c>
      <c r="C466" s="468" t="s">
        <v>398</v>
      </c>
      <c r="D466" s="469">
        <v>7</v>
      </c>
      <c r="E466" s="834">
        <v>189</v>
      </c>
      <c r="F466" s="835">
        <f t="shared" si="13"/>
        <v>1323</v>
      </c>
    </row>
    <row r="467" spans="1:6" ht="51">
      <c r="A467" s="477" t="s">
        <v>818</v>
      </c>
      <c r="B467" s="467" t="s">
        <v>728</v>
      </c>
      <c r="C467" s="468" t="s">
        <v>398</v>
      </c>
      <c r="D467" s="469">
        <v>11</v>
      </c>
      <c r="E467" s="834">
        <v>189</v>
      </c>
      <c r="F467" s="835">
        <f t="shared" si="13"/>
        <v>2079</v>
      </c>
    </row>
    <row r="468" spans="1:6" ht="25.5">
      <c r="A468" s="477" t="s">
        <v>834</v>
      </c>
      <c r="B468" s="467" t="s">
        <v>729</v>
      </c>
      <c r="C468" s="468" t="s">
        <v>398</v>
      </c>
      <c r="D468" s="469">
        <v>3</v>
      </c>
      <c r="E468" s="834">
        <v>420</v>
      </c>
      <c r="F468" s="835">
        <f t="shared" si="13"/>
        <v>1260</v>
      </c>
    </row>
    <row r="469" spans="1:6" ht="25.5">
      <c r="A469" s="477" t="s">
        <v>835</v>
      </c>
      <c r="B469" s="470" t="s">
        <v>730</v>
      </c>
      <c r="C469" s="468" t="s">
        <v>398</v>
      </c>
      <c r="D469" s="469">
        <v>5</v>
      </c>
      <c r="E469" s="834">
        <v>420</v>
      </c>
      <c r="F469" s="835">
        <f t="shared" si="13"/>
        <v>2100</v>
      </c>
    </row>
    <row r="470" spans="1:6" ht="25.5">
      <c r="A470" s="477" t="s">
        <v>836</v>
      </c>
      <c r="B470" s="470" t="s">
        <v>731</v>
      </c>
      <c r="C470" s="468" t="s">
        <v>376</v>
      </c>
      <c r="D470" s="469">
        <v>20</v>
      </c>
      <c r="E470" s="834">
        <v>3</v>
      </c>
      <c r="F470" s="835">
        <f t="shared" si="13"/>
        <v>60</v>
      </c>
    </row>
    <row r="471" spans="1:6" ht="38.25">
      <c r="A471" s="477" t="s">
        <v>837</v>
      </c>
      <c r="B471" s="470" t="s">
        <v>419</v>
      </c>
      <c r="C471" s="468" t="s">
        <v>398</v>
      </c>
      <c r="D471" s="469">
        <v>2</v>
      </c>
      <c r="E471" s="834">
        <v>575</v>
      </c>
      <c r="F471" s="835">
        <f t="shared" si="13"/>
        <v>1150</v>
      </c>
    </row>
    <row r="472" spans="1:6" ht="25.5">
      <c r="A472" s="477" t="s">
        <v>838</v>
      </c>
      <c r="B472" s="470" t="s">
        <v>420</v>
      </c>
      <c r="C472" s="468" t="s">
        <v>398</v>
      </c>
      <c r="D472" s="469">
        <v>1</v>
      </c>
      <c r="E472" s="834">
        <v>30</v>
      </c>
      <c r="F472" s="835">
        <f t="shared" si="13"/>
        <v>30</v>
      </c>
    </row>
    <row r="473" spans="1:7" ht="25.5">
      <c r="A473" s="477" t="s">
        <v>839</v>
      </c>
      <c r="B473" s="470" t="s">
        <v>137</v>
      </c>
      <c r="C473" s="468" t="s">
        <v>398</v>
      </c>
      <c r="D473" s="471">
        <v>25</v>
      </c>
      <c r="E473" s="834">
        <v>2</v>
      </c>
      <c r="F473" s="835">
        <f t="shared" si="13"/>
        <v>50</v>
      </c>
      <c r="G473" s="2">
        <f>25*2.34</f>
        <v>58.5</v>
      </c>
    </row>
    <row r="474" spans="1:6" ht="12.75">
      <c r="A474" s="477" t="s">
        <v>840</v>
      </c>
      <c r="B474" s="470" t="s">
        <v>138</v>
      </c>
      <c r="C474" s="468" t="s">
        <v>376</v>
      </c>
      <c r="D474" s="471">
        <v>10000</v>
      </c>
      <c r="E474" s="834">
        <v>0.4</v>
      </c>
      <c r="F474" s="835">
        <f t="shared" si="13"/>
        <v>4000</v>
      </c>
    </row>
    <row r="475" spans="1:6" ht="63.75">
      <c r="A475" s="477" t="s">
        <v>841</v>
      </c>
      <c r="B475" s="470" t="s">
        <v>139</v>
      </c>
      <c r="C475" s="468" t="s">
        <v>376</v>
      </c>
      <c r="D475" s="471">
        <v>450</v>
      </c>
      <c r="E475" s="834">
        <v>14</v>
      </c>
      <c r="F475" s="835">
        <f t="shared" si="13"/>
        <v>6300</v>
      </c>
    </row>
    <row r="476" spans="1:6" ht="191.25">
      <c r="A476" s="477" t="s">
        <v>842</v>
      </c>
      <c r="B476" s="470" t="s">
        <v>140</v>
      </c>
      <c r="C476" s="468" t="s">
        <v>398</v>
      </c>
      <c r="D476" s="471">
        <v>1</v>
      </c>
      <c r="E476" s="834">
        <v>21500</v>
      </c>
      <c r="F476" s="835">
        <f t="shared" si="13"/>
        <v>21500</v>
      </c>
    </row>
    <row r="477" spans="1:6" ht="25.5">
      <c r="A477" s="477" t="s">
        <v>843</v>
      </c>
      <c r="B477" s="470" t="s">
        <v>141</v>
      </c>
      <c r="C477" s="468" t="s">
        <v>398</v>
      </c>
      <c r="D477" s="472">
        <v>3</v>
      </c>
      <c r="E477" s="834">
        <v>185</v>
      </c>
      <c r="F477" s="835">
        <f t="shared" si="13"/>
        <v>555</v>
      </c>
    </row>
    <row r="478" spans="1:6" ht="25.5">
      <c r="A478" s="477" t="s">
        <v>844</v>
      </c>
      <c r="B478" s="470" t="s">
        <v>142</v>
      </c>
      <c r="C478" s="468" t="s">
        <v>398</v>
      </c>
      <c r="D478" s="469">
        <v>146</v>
      </c>
      <c r="E478" s="834">
        <v>36</v>
      </c>
      <c r="F478" s="835">
        <f t="shared" si="13"/>
        <v>5256</v>
      </c>
    </row>
    <row r="479" spans="1:6" ht="42.75" customHeight="1">
      <c r="A479" s="477" t="s">
        <v>614</v>
      </c>
      <c r="B479" s="470" t="s">
        <v>143</v>
      </c>
      <c r="C479" s="468" t="s">
        <v>398</v>
      </c>
      <c r="D479" s="469">
        <v>1</v>
      </c>
      <c r="E479" s="834">
        <v>1700</v>
      </c>
      <c r="F479" s="835">
        <f t="shared" si="13"/>
        <v>1700</v>
      </c>
    </row>
    <row r="480" spans="1:6" ht="51">
      <c r="A480" s="477" t="s">
        <v>615</v>
      </c>
      <c r="B480" s="470" t="s">
        <v>144</v>
      </c>
      <c r="C480" s="468" t="s">
        <v>398</v>
      </c>
      <c r="D480" s="469">
        <v>1</v>
      </c>
      <c r="E480" s="834">
        <v>5850</v>
      </c>
      <c r="F480" s="835">
        <f t="shared" si="13"/>
        <v>5850</v>
      </c>
    </row>
    <row r="481" spans="1:6" ht="25.5">
      <c r="A481" s="477" t="s">
        <v>616</v>
      </c>
      <c r="B481" s="470" t="s">
        <v>145</v>
      </c>
      <c r="C481" s="468" t="s">
        <v>758</v>
      </c>
      <c r="D481" s="469">
        <v>1</v>
      </c>
      <c r="E481" s="834">
        <v>2000</v>
      </c>
      <c r="F481" s="835">
        <f t="shared" si="13"/>
        <v>2000</v>
      </c>
    </row>
    <row r="482" spans="1:6" ht="26.25" thickBot="1">
      <c r="A482" s="477" t="s">
        <v>618</v>
      </c>
      <c r="B482" s="470" t="s">
        <v>146</v>
      </c>
      <c r="C482" s="468" t="s">
        <v>758</v>
      </c>
      <c r="D482" s="469">
        <v>1</v>
      </c>
      <c r="E482" s="834">
        <v>1500</v>
      </c>
      <c r="F482" s="835">
        <f t="shared" si="13"/>
        <v>1500</v>
      </c>
    </row>
    <row r="483" spans="1:6" ht="13.5" thickBot="1">
      <c r="A483" s="266"/>
      <c r="B483" s="267" t="s">
        <v>378</v>
      </c>
      <c r="C483" s="268"/>
      <c r="D483" s="269"/>
      <c r="E483" s="836"/>
      <c r="F483" s="837">
        <f>SUM(F461:F482)</f>
        <v>89498</v>
      </c>
    </row>
    <row r="484" spans="1:6" ht="13.5" thickBot="1">
      <c r="A484" s="247"/>
      <c r="B484" s="250"/>
      <c r="C484" s="248"/>
      <c r="D484" s="249"/>
      <c r="E484" s="838"/>
      <c r="F484" s="838"/>
    </row>
    <row r="485" spans="1:6" ht="13.5" thickBot="1">
      <c r="A485" s="623" t="s">
        <v>384</v>
      </c>
      <c r="B485" s="624" t="s">
        <v>299</v>
      </c>
      <c r="C485" s="625"/>
      <c r="D485" s="621"/>
      <c r="E485" s="836"/>
      <c r="F485" s="839"/>
    </row>
    <row r="486" spans="1:6" ht="252" customHeight="1">
      <c r="A486" s="479" t="s">
        <v>744</v>
      </c>
      <c r="B486" s="480" t="s">
        <v>148</v>
      </c>
      <c r="C486" s="468" t="s">
        <v>398</v>
      </c>
      <c r="D486" s="482">
        <v>1</v>
      </c>
      <c r="E486" s="840">
        <v>490</v>
      </c>
      <c r="F486" s="841">
        <f aca="true" t="shared" si="14" ref="F486:F496">E486*D486</f>
        <v>490</v>
      </c>
    </row>
    <row r="487" spans="1:6" ht="39" customHeight="1">
      <c r="A487" s="477" t="s">
        <v>750</v>
      </c>
      <c r="B487" s="483" t="s">
        <v>149</v>
      </c>
      <c r="C487" s="468" t="s">
        <v>398</v>
      </c>
      <c r="D487" s="469">
        <v>1</v>
      </c>
      <c r="E487" s="834">
        <v>850</v>
      </c>
      <c r="F487" s="835">
        <f t="shared" si="14"/>
        <v>850</v>
      </c>
    </row>
    <row r="488" spans="1:6" ht="25.5">
      <c r="A488" s="477" t="s">
        <v>751</v>
      </c>
      <c r="B488" s="483" t="s">
        <v>150</v>
      </c>
      <c r="C488" s="468" t="s">
        <v>398</v>
      </c>
      <c r="D488" s="469">
        <v>1</v>
      </c>
      <c r="E488" s="834">
        <v>395</v>
      </c>
      <c r="F488" s="835">
        <f t="shared" si="14"/>
        <v>395</v>
      </c>
    </row>
    <row r="489" spans="1:6" ht="25.5">
      <c r="A489" s="477" t="s">
        <v>760</v>
      </c>
      <c r="B489" s="470" t="s">
        <v>151</v>
      </c>
      <c r="C489" s="468" t="s">
        <v>398</v>
      </c>
      <c r="D489" s="469">
        <v>1</v>
      </c>
      <c r="E489" s="834">
        <v>90</v>
      </c>
      <c r="F489" s="835">
        <f t="shared" si="14"/>
        <v>90</v>
      </c>
    </row>
    <row r="490" spans="1:6" ht="51">
      <c r="A490" s="477" t="s">
        <v>761</v>
      </c>
      <c r="B490" s="467" t="s">
        <v>152</v>
      </c>
      <c r="C490" s="468" t="s">
        <v>376</v>
      </c>
      <c r="D490" s="469">
        <v>240</v>
      </c>
      <c r="E490" s="834">
        <v>1.1</v>
      </c>
      <c r="F490" s="835">
        <f t="shared" si="14"/>
        <v>264</v>
      </c>
    </row>
    <row r="491" spans="1:6" ht="38.25">
      <c r="A491" s="477" t="s">
        <v>386</v>
      </c>
      <c r="B491" s="470" t="s">
        <v>153</v>
      </c>
      <c r="C491" s="484" t="s">
        <v>376</v>
      </c>
      <c r="D491" s="469">
        <v>900</v>
      </c>
      <c r="E491" s="834">
        <v>1.1</v>
      </c>
      <c r="F491" s="835">
        <f t="shared" si="14"/>
        <v>990.0000000000001</v>
      </c>
    </row>
    <row r="492" spans="1:6" ht="12.75">
      <c r="A492" s="477" t="s">
        <v>387</v>
      </c>
      <c r="B492" s="470" t="s">
        <v>154</v>
      </c>
      <c r="C492" s="484" t="s">
        <v>376</v>
      </c>
      <c r="D492" s="469">
        <v>100</v>
      </c>
      <c r="E492" s="834">
        <v>0.6</v>
      </c>
      <c r="F492" s="835">
        <f t="shared" si="14"/>
        <v>60</v>
      </c>
    </row>
    <row r="493" spans="1:6" ht="12.75">
      <c r="A493" s="477" t="s">
        <v>762</v>
      </c>
      <c r="B493" s="470" t="s">
        <v>138</v>
      </c>
      <c r="C493" s="484" t="s">
        <v>376</v>
      </c>
      <c r="D493" s="469">
        <v>500</v>
      </c>
      <c r="E493" s="834">
        <v>0.4</v>
      </c>
      <c r="F493" s="835">
        <f t="shared" si="14"/>
        <v>200</v>
      </c>
    </row>
    <row r="494" spans="1:6" ht="38.25">
      <c r="A494" s="485" t="s">
        <v>763</v>
      </c>
      <c r="B494" s="467" t="s">
        <v>155</v>
      </c>
      <c r="C494" s="468" t="s">
        <v>398</v>
      </c>
      <c r="D494" s="469">
        <v>22</v>
      </c>
      <c r="E494" s="834">
        <v>10</v>
      </c>
      <c r="F494" s="835">
        <f t="shared" si="14"/>
        <v>220</v>
      </c>
    </row>
    <row r="495" spans="1:6" ht="63.75">
      <c r="A495" s="486" t="s">
        <v>736</v>
      </c>
      <c r="B495" s="487" t="s">
        <v>156</v>
      </c>
      <c r="C495" s="613" t="s">
        <v>376</v>
      </c>
      <c r="D495" s="489">
        <v>10</v>
      </c>
      <c r="E495" s="842">
        <v>1.2</v>
      </c>
      <c r="F495" s="835">
        <f t="shared" si="14"/>
        <v>12</v>
      </c>
    </row>
    <row r="496" spans="1:6" ht="39" thickBot="1">
      <c r="A496" s="486" t="s">
        <v>392</v>
      </c>
      <c r="B496" s="487" t="s">
        <v>157</v>
      </c>
      <c r="C496" s="488" t="s">
        <v>758</v>
      </c>
      <c r="D496" s="489">
        <v>1</v>
      </c>
      <c r="E496" s="842">
        <v>500</v>
      </c>
      <c r="F496" s="843">
        <f t="shared" si="14"/>
        <v>500</v>
      </c>
    </row>
    <row r="497" spans="1:6" ht="13.5" thickBot="1">
      <c r="A497" s="490"/>
      <c r="B497" s="491"/>
      <c r="C497" s="492"/>
      <c r="D497" s="269"/>
      <c r="E497" s="836"/>
      <c r="F497" s="837">
        <f>SUM(F486:F496)</f>
        <v>4071</v>
      </c>
    </row>
    <row r="498" spans="1:6" ht="13.5" thickBot="1">
      <c r="A498" s="252"/>
      <c r="B498" s="253"/>
      <c r="C498" s="248"/>
      <c r="D498" s="254"/>
      <c r="E498" s="838"/>
      <c r="F498" s="838"/>
    </row>
    <row r="499" spans="1:6" ht="17.25" thickBot="1">
      <c r="A499" s="626" t="s">
        <v>388</v>
      </c>
      <c r="B499" s="500" t="s">
        <v>298</v>
      </c>
      <c r="C499" s="501"/>
      <c r="D499" s="502"/>
      <c r="E499" s="844"/>
      <c r="F499" s="845"/>
    </row>
    <row r="500" spans="1:6" ht="268.5" thickBot="1">
      <c r="A500" s="503" t="s">
        <v>744</v>
      </c>
      <c r="B500" s="504" t="s">
        <v>158</v>
      </c>
      <c r="C500" s="505" t="s">
        <v>738</v>
      </c>
      <c r="D500" s="482">
        <v>1</v>
      </c>
      <c r="E500" s="840">
        <v>4500</v>
      </c>
      <c r="F500" s="841">
        <f aca="true" t="shared" si="15" ref="F500:F515">E500*D500</f>
        <v>4500</v>
      </c>
    </row>
    <row r="501" spans="1:6" ht="51.75" thickBot="1">
      <c r="A501" s="506" t="s">
        <v>750</v>
      </c>
      <c r="B501" s="470" t="s">
        <v>159</v>
      </c>
      <c r="C501" s="505" t="s">
        <v>738</v>
      </c>
      <c r="D501" s="469">
        <v>1</v>
      </c>
      <c r="E501" s="834">
        <v>150</v>
      </c>
      <c r="F501" s="835">
        <f t="shared" si="15"/>
        <v>150</v>
      </c>
    </row>
    <row r="502" spans="1:6" ht="51.75" thickBot="1">
      <c r="A502" s="506" t="s">
        <v>751</v>
      </c>
      <c r="B502" s="470" t="s">
        <v>160</v>
      </c>
      <c r="C502" s="505" t="s">
        <v>738</v>
      </c>
      <c r="D502" s="469">
        <v>252</v>
      </c>
      <c r="E502" s="834">
        <v>68</v>
      </c>
      <c r="F502" s="835">
        <f t="shared" si="15"/>
        <v>17136</v>
      </c>
    </row>
    <row r="503" spans="1:6" ht="51.75" thickBot="1">
      <c r="A503" s="506" t="s">
        <v>760</v>
      </c>
      <c r="B503" s="470" t="s">
        <v>161</v>
      </c>
      <c r="C503" s="505" t="s">
        <v>738</v>
      </c>
      <c r="D503" s="469">
        <v>18</v>
      </c>
      <c r="E503" s="834">
        <v>85</v>
      </c>
      <c r="F503" s="835">
        <f t="shared" si="15"/>
        <v>1530</v>
      </c>
    </row>
    <row r="504" spans="1:6" ht="77.25" thickBot="1">
      <c r="A504" s="506" t="s">
        <v>761</v>
      </c>
      <c r="B504" s="470" t="s">
        <v>162</v>
      </c>
      <c r="C504" s="505" t="s">
        <v>738</v>
      </c>
      <c r="D504" s="472">
        <v>2</v>
      </c>
      <c r="E504" s="834">
        <v>62</v>
      </c>
      <c r="F504" s="835">
        <f t="shared" si="15"/>
        <v>124</v>
      </c>
    </row>
    <row r="505" spans="1:6" ht="39" thickBot="1">
      <c r="A505" s="506" t="s">
        <v>386</v>
      </c>
      <c r="B505" s="470" t="s">
        <v>163</v>
      </c>
      <c r="C505" s="505" t="s">
        <v>738</v>
      </c>
      <c r="D505" s="469">
        <v>27</v>
      </c>
      <c r="E505" s="834">
        <v>75</v>
      </c>
      <c r="F505" s="835">
        <f t="shared" si="15"/>
        <v>2025</v>
      </c>
    </row>
    <row r="506" spans="1:6" ht="39" thickBot="1">
      <c r="A506" s="506" t="s">
        <v>387</v>
      </c>
      <c r="B506" s="470" t="s">
        <v>164</v>
      </c>
      <c r="C506" s="505" t="s">
        <v>738</v>
      </c>
      <c r="D506" s="469">
        <v>20</v>
      </c>
      <c r="E506" s="834">
        <v>95</v>
      </c>
      <c r="F506" s="835">
        <f t="shared" si="15"/>
        <v>1900</v>
      </c>
    </row>
    <row r="507" spans="1:6" ht="39" thickBot="1">
      <c r="A507" s="477" t="s">
        <v>762</v>
      </c>
      <c r="B507" s="470" t="s">
        <v>165</v>
      </c>
      <c r="C507" s="505" t="s">
        <v>738</v>
      </c>
      <c r="D507" s="469">
        <v>58</v>
      </c>
      <c r="E507" s="834">
        <v>25</v>
      </c>
      <c r="F507" s="835">
        <f t="shared" si="15"/>
        <v>1450</v>
      </c>
    </row>
    <row r="508" spans="1:6" ht="51.75" thickBot="1">
      <c r="A508" s="612" t="s">
        <v>763</v>
      </c>
      <c r="B508" s="614" t="s">
        <v>166</v>
      </c>
      <c r="C508" s="505" t="s">
        <v>738</v>
      </c>
      <c r="D508" s="489">
        <v>4</v>
      </c>
      <c r="E508" s="842">
        <v>90</v>
      </c>
      <c r="F508" s="835">
        <f t="shared" si="15"/>
        <v>360</v>
      </c>
    </row>
    <row r="509" spans="1:6" ht="39" thickBot="1">
      <c r="A509" s="612" t="s">
        <v>736</v>
      </c>
      <c r="B509" s="614" t="s">
        <v>167</v>
      </c>
      <c r="C509" s="505" t="s">
        <v>738</v>
      </c>
      <c r="D509" s="489">
        <v>3</v>
      </c>
      <c r="E509" s="842">
        <v>390</v>
      </c>
      <c r="F509" s="835">
        <f t="shared" si="15"/>
        <v>1170</v>
      </c>
    </row>
    <row r="510" spans="1:6" ht="38.25">
      <c r="A510" s="612" t="s">
        <v>392</v>
      </c>
      <c r="B510" s="614" t="s">
        <v>168</v>
      </c>
      <c r="C510" s="505" t="s">
        <v>738</v>
      </c>
      <c r="D510" s="489">
        <v>1</v>
      </c>
      <c r="E510" s="842">
        <v>330</v>
      </c>
      <c r="F510" s="835">
        <f t="shared" si="15"/>
        <v>330</v>
      </c>
    </row>
    <row r="511" spans="1:6" ht="38.25">
      <c r="A511" s="612" t="s">
        <v>737</v>
      </c>
      <c r="B511" s="614" t="s">
        <v>169</v>
      </c>
      <c r="C511" s="615" t="s">
        <v>376</v>
      </c>
      <c r="D511" s="489">
        <v>10</v>
      </c>
      <c r="E511" s="842">
        <v>1.5</v>
      </c>
      <c r="F511" s="843">
        <f t="shared" si="15"/>
        <v>15</v>
      </c>
    </row>
    <row r="512" spans="1:6" ht="38.25">
      <c r="A512" s="612" t="s">
        <v>755</v>
      </c>
      <c r="B512" s="614" t="s">
        <v>170</v>
      </c>
      <c r="C512" s="615" t="s">
        <v>376</v>
      </c>
      <c r="D512" s="489">
        <v>3000</v>
      </c>
      <c r="E512" s="842">
        <v>1.9</v>
      </c>
      <c r="F512" s="843">
        <f t="shared" si="15"/>
        <v>5700</v>
      </c>
    </row>
    <row r="513" spans="1:6" ht="51">
      <c r="A513" s="612" t="s">
        <v>171</v>
      </c>
      <c r="B513" s="614" t="s">
        <v>172</v>
      </c>
      <c r="C513" s="615" t="s">
        <v>376</v>
      </c>
      <c r="D513" s="489">
        <v>500</v>
      </c>
      <c r="E513" s="842">
        <v>2.2</v>
      </c>
      <c r="F513" s="843">
        <f t="shared" si="15"/>
        <v>1100</v>
      </c>
    </row>
    <row r="514" spans="1:6" ht="25.5">
      <c r="A514" s="612" t="s">
        <v>393</v>
      </c>
      <c r="B514" s="614" t="s">
        <v>173</v>
      </c>
      <c r="C514" s="615" t="s">
        <v>376</v>
      </c>
      <c r="D514" s="489">
        <v>3000</v>
      </c>
      <c r="E514" s="842">
        <v>1.2</v>
      </c>
      <c r="F514" s="843">
        <f t="shared" si="15"/>
        <v>3600</v>
      </c>
    </row>
    <row r="515" spans="1:6" ht="26.25" thickBot="1">
      <c r="A515" s="478" t="s">
        <v>174</v>
      </c>
      <c r="B515" s="473" t="s">
        <v>175</v>
      </c>
      <c r="C515" s="474"/>
      <c r="D515" s="475">
        <v>1</v>
      </c>
      <c r="E515" s="846">
        <v>1250</v>
      </c>
      <c r="F515" s="847">
        <f t="shared" si="15"/>
        <v>1250</v>
      </c>
    </row>
    <row r="516" spans="1:6" ht="15.75" thickBot="1">
      <c r="A516" s="493"/>
      <c r="B516" s="494" t="s">
        <v>423</v>
      </c>
      <c r="C516" s="495"/>
      <c r="D516" s="496"/>
      <c r="E516" s="848"/>
      <c r="F516" s="849">
        <f>SUM(F500:F515)</f>
        <v>42340</v>
      </c>
    </row>
    <row r="517" spans="1:6" ht="13.5" thickBot="1">
      <c r="A517" s="252"/>
      <c r="B517" s="253"/>
      <c r="C517" s="248"/>
      <c r="D517" s="254"/>
      <c r="E517" s="838"/>
      <c r="F517" s="838"/>
    </row>
    <row r="518" spans="1:6" ht="27" thickBot="1">
      <c r="A518" s="623" t="s">
        <v>394</v>
      </c>
      <c r="B518" s="627" t="s">
        <v>176</v>
      </c>
      <c r="C518" s="622"/>
      <c r="D518" s="621"/>
      <c r="E518" s="844"/>
      <c r="F518" s="845"/>
    </row>
    <row r="519" spans="1:6" ht="63.75">
      <c r="A519" s="503" t="s">
        <v>744</v>
      </c>
      <c r="B519" s="504" t="s">
        <v>177</v>
      </c>
      <c r="C519" s="505" t="s">
        <v>738</v>
      </c>
      <c r="D519" s="482">
        <v>11</v>
      </c>
      <c r="E519" s="840">
        <v>1150</v>
      </c>
      <c r="F519" s="841">
        <f aca="true" t="shared" si="16" ref="F519:F525">E519*D519</f>
        <v>12650</v>
      </c>
    </row>
    <row r="520" spans="1:6" ht="38.25">
      <c r="A520" s="506" t="s">
        <v>750</v>
      </c>
      <c r="B520" s="470" t="s">
        <v>178</v>
      </c>
      <c r="C520" s="484" t="s">
        <v>738</v>
      </c>
      <c r="D520" s="469">
        <v>11</v>
      </c>
      <c r="E520" s="834">
        <v>155</v>
      </c>
      <c r="F520" s="835">
        <f t="shared" si="16"/>
        <v>1705</v>
      </c>
    </row>
    <row r="521" spans="1:6" ht="51">
      <c r="A521" s="506" t="s">
        <v>751</v>
      </c>
      <c r="B521" s="470" t="s">
        <v>179</v>
      </c>
      <c r="C521" s="484" t="s">
        <v>738</v>
      </c>
      <c r="D521" s="469">
        <v>119</v>
      </c>
      <c r="E521" s="834">
        <v>44</v>
      </c>
      <c r="F521" s="835">
        <f t="shared" si="16"/>
        <v>5236</v>
      </c>
    </row>
    <row r="522" spans="1:6" ht="51">
      <c r="A522" s="506" t="s">
        <v>760</v>
      </c>
      <c r="B522" s="470" t="s">
        <v>180</v>
      </c>
      <c r="C522" s="484" t="s">
        <v>738</v>
      </c>
      <c r="D522" s="472">
        <v>800</v>
      </c>
      <c r="E522" s="834">
        <v>1.3</v>
      </c>
      <c r="F522" s="835">
        <f t="shared" si="16"/>
        <v>1040</v>
      </c>
    </row>
    <row r="523" spans="1:6" ht="51">
      <c r="A523" s="506" t="s">
        <v>761</v>
      </c>
      <c r="B523" s="470" t="s">
        <v>181</v>
      </c>
      <c r="C523" s="484" t="s">
        <v>376</v>
      </c>
      <c r="D523" s="469">
        <v>30</v>
      </c>
      <c r="E523" s="834">
        <v>1.3</v>
      </c>
      <c r="F523" s="835">
        <f t="shared" si="16"/>
        <v>39</v>
      </c>
    </row>
    <row r="524" spans="1:6" ht="12.75">
      <c r="A524" s="477" t="s">
        <v>386</v>
      </c>
      <c r="B524" s="470" t="s">
        <v>182</v>
      </c>
      <c r="C524" s="468" t="s">
        <v>376</v>
      </c>
      <c r="D524" s="469">
        <v>800</v>
      </c>
      <c r="E524" s="834">
        <v>0.4</v>
      </c>
      <c r="F524" s="835">
        <f t="shared" si="16"/>
        <v>320</v>
      </c>
    </row>
    <row r="525" spans="1:6" ht="26.25" thickBot="1">
      <c r="A525" s="478" t="s">
        <v>387</v>
      </c>
      <c r="B525" s="473" t="s">
        <v>183</v>
      </c>
      <c r="C525" s="474"/>
      <c r="D525" s="475">
        <v>1</v>
      </c>
      <c r="E525" s="846">
        <v>1000</v>
      </c>
      <c r="F525" s="847">
        <f t="shared" si="16"/>
        <v>1000</v>
      </c>
    </row>
    <row r="526" spans="1:6" ht="15.75" thickBot="1">
      <c r="A526" s="493"/>
      <c r="B526" s="494" t="s">
        <v>463</v>
      </c>
      <c r="C526" s="495"/>
      <c r="D526" s="496"/>
      <c r="E526" s="848"/>
      <c r="F526" s="849">
        <f>SUM(F519:F525)</f>
        <v>21990</v>
      </c>
    </row>
    <row r="527" spans="1:6" ht="13.5" thickBot="1">
      <c r="A527" s="252"/>
      <c r="B527" s="253"/>
      <c r="C527" s="248"/>
      <c r="D527" s="254"/>
      <c r="E527" s="838"/>
      <c r="F527" s="838"/>
    </row>
    <row r="528" spans="1:6" ht="17.25" thickBot="1">
      <c r="A528" s="626" t="s">
        <v>396</v>
      </c>
      <c r="B528" s="500" t="s">
        <v>297</v>
      </c>
      <c r="C528" s="501"/>
      <c r="D528" s="502"/>
      <c r="E528" s="844"/>
      <c r="F528" s="845"/>
    </row>
    <row r="529" spans="1:6" ht="89.25">
      <c r="A529" s="479" t="s">
        <v>654</v>
      </c>
      <c r="B529" s="507" t="s">
        <v>611</v>
      </c>
      <c r="C529" s="508" t="s">
        <v>738</v>
      </c>
      <c r="D529" s="482">
        <v>2</v>
      </c>
      <c r="E529" s="840">
        <v>2400</v>
      </c>
      <c r="F529" s="841">
        <f>E529*D529</f>
        <v>4800</v>
      </c>
    </row>
    <row r="530" spans="1:6" ht="51">
      <c r="A530" s="477" t="s">
        <v>655</v>
      </c>
      <c r="B530" s="509" t="s">
        <v>281</v>
      </c>
      <c r="C530" s="510" t="s">
        <v>738</v>
      </c>
      <c r="D530" s="469">
        <v>1</v>
      </c>
      <c r="E530" s="834">
        <v>930</v>
      </c>
      <c r="F530" s="835">
        <f aca="true" t="shared" si="17" ref="F530:F541">E530*D530</f>
        <v>930</v>
      </c>
    </row>
    <row r="531" spans="1:6" ht="89.25">
      <c r="A531" s="477" t="s">
        <v>656</v>
      </c>
      <c r="B531" s="509" t="s">
        <v>282</v>
      </c>
      <c r="C531" s="510" t="s">
        <v>738</v>
      </c>
      <c r="D531" s="469">
        <v>28</v>
      </c>
      <c r="E531" s="834">
        <v>210</v>
      </c>
      <c r="F531" s="835">
        <f t="shared" si="17"/>
        <v>5880</v>
      </c>
    </row>
    <row r="532" spans="1:6" ht="102">
      <c r="A532" s="477" t="s">
        <v>657</v>
      </c>
      <c r="B532" s="509" t="s">
        <v>283</v>
      </c>
      <c r="C532" s="510" t="s">
        <v>738</v>
      </c>
      <c r="D532" s="469">
        <v>7</v>
      </c>
      <c r="E532" s="834">
        <v>305</v>
      </c>
      <c r="F532" s="835">
        <f t="shared" si="17"/>
        <v>2135</v>
      </c>
    </row>
    <row r="533" spans="1:6" ht="25.5">
      <c r="A533" s="477" t="s">
        <v>658</v>
      </c>
      <c r="B533" s="509" t="s">
        <v>284</v>
      </c>
      <c r="C533" s="510" t="s">
        <v>738</v>
      </c>
      <c r="D533" s="469">
        <v>3</v>
      </c>
      <c r="E533" s="834">
        <v>490</v>
      </c>
      <c r="F533" s="835">
        <f t="shared" si="17"/>
        <v>1470</v>
      </c>
    </row>
    <row r="534" spans="1:6" ht="25.5">
      <c r="A534" s="477" t="s">
        <v>659</v>
      </c>
      <c r="B534" s="509" t="s">
        <v>285</v>
      </c>
      <c r="C534" s="510" t="s">
        <v>738</v>
      </c>
      <c r="D534" s="469">
        <v>1</v>
      </c>
      <c r="E534" s="834">
        <v>400</v>
      </c>
      <c r="F534" s="835">
        <f t="shared" si="17"/>
        <v>400</v>
      </c>
    </row>
    <row r="535" spans="1:6" ht="25.5">
      <c r="A535" s="477" t="s">
        <v>660</v>
      </c>
      <c r="B535" s="509" t="s">
        <v>286</v>
      </c>
      <c r="C535" s="510" t="s">
        <v>738</v>
      </c>
      <c r="D535" s="469">
        <v>9</v>
      </c>
      <c r="E535" s="834">
        <v>60</v>
      </c>
      <c r="F535" s="835">
        <f t="shared" si="17"/>
        <v>540</v>
      </c>
    </row>
    <row r="536" spans="1:6" ht="76.5">
      <c r="A536" s="511" t="s">
        <v>661</v>
      </c>
      <c r="B536" s="509" t="s">
        <v>287</v>
      </c>
      <c r="C536" s="468" t="s">
        <v>376</v>
      </c>
      <c r="D536" s="472">
        <v>1500</v>
      </c>
      <c r="E536" s="834">
        <v>1.2</v>
      </c>
      <c r="F536" s="835">
        <f t="shared" si="17"/>
        <v>1800</v>
      </c>
    </row>
    <row r="537" spans="1:6" ht="12.75">
      <c r="A537" s="511"/>
      <c r="B537" s="616" t="s">
        <v>288</v>
      </c>
      <c r="C537" s="468" t="s">
        <v>376</v>
      </c>
      <c r="D537" s="472">
        <v>1500</v>
      </c>
      <c r="E537" s="834">
        <v>0.9</v>
      </c>
      <c r="F537" s="835">
        <f t="shared" si="17"/>
        <v>1350</v>
      </c>
    </row>
    <row r="538" spans="1:6" ht="12.75">
      <c r="A538" s="511" t="s">
        <v>662</v>
      </c>
      <c r="B538" s="470" t="s">
        <v>182</v>
      </c>
      <c r="C538" s="468" t="s">
        <v>376</v>
      </c>
      <c r="D538" s="469">
        <v>1350</v>
      </c>
      <c r="E538" s="834">
        <v>0.4</v>
      </c>
      <c r="F538" s="835">
        <f t="shared" si="17"/>
        <v>540</v>
      </c>
    </row>
    <row r="539" spans="1:6" ht="102">
      <c r="A539" s="511" t="s">
        <v>663</v>
      </c>
      <c r="B539" s="509" t="s">
        <v>289</v>
      </c>
      <c r="C539" s="512" t="s">
        <v>738</v>
      </c>
      <c r="D539" s="469">
        <v>1</v>
      </c>
      <c r="E539" s="834">
        <v>490</v>
      </c>
      <c r="F539" s="835">
        <f t="shared" si="17"/>
        <v>490</v>
      </c>
    </row>
    <row r="540" spans="1:6" ht="63.75">
      <c r="A540" s="617" t="s">
        <v>664</v>
      </c>
      <c r="B540" s="618" t="s">
        <v>290</v>
      </c>
      <c r="C540" s="619"/>
      <c r="D540" s="489">
        <v>1</v>
      </c>
      <c r="E540" s="842">
        <v>1000</v>
      </c>
      <c r="F540" s="835">
        <f t="shared" si="17"/>
        <v>1000</v>
      </c>
    </row>
    <row r="541" spans="1:6" ht="13.5" thickBot="1">
      <c r="A541" s="513" t="s">
        <v>665</v>
      </c>
      <c r="B541" s="514" t="s">
        <v>291</v>
      </c>
      <c r="C541" s="515"/>
      <c r="D541" s="475">
        <v>1</v>
      </c>
      <c r="E541" s="846">
        <v>500</v>
      </c>
      <c r="F541" s="847">
        <f t="shared" si="17"/>
        <v>500</v>
      </c>
    </row>
    <row r="542" spans="1:6" ht="15.75" thickBot="1">
      <c r="A542" s="493"/>
      <c r="B542" s="494" t="s">
        <v>689</v>
      </c>
      <c r="C542" s="495"/>
      <c r="D542" s="496"/>
      <c r="E542" s="848"/>
      <c r="F542" s="849">
        <f>SUM(F529:F541)</f>
        <v>21835</v>
      </c>
    </row>
    <row r="543" spans="1:6" ht="12.75">
      <c r="A543" s="252"/>
      <c r="B543" s="253"/>
      <c r="C543" s="248"/>
      <c r="D543" s="254"/>
      <c r="E543" s="838"/>
      <c r="F543" s="838"/>
    </row>
    <row r="544" spans="1:6" ht="13.5" thickBot="1">
      <c r="A544" s="252"/>
      <c r="B544" s="253"/>
      <c r="C544" s="248"/>
      <c r="D544" s="254"/>
      <c r="E544" s="838"/>
      <c r="F544" s="838"/>
    </row>
    <row r="545" spans="1:6" ht="17.25" thickBot="1">
      <c r="A545" s="626" t="s">
        <v>739</v>
      </c>
      <c r="B545" s="500" t="s">
        <v>300</v>
      </c>
      <c r="C545" s="501"/>
      <c r="D545" s="502"/>
      <c r="E545" s="844"/>
      <c r="F545" s="845"/>
    </row>
    <row r="546" spans="1:6" ht="140.25">
      <c r="A546" s="503" t="s">
        <v>690</v>
      </c>
      <c r="B546" s="504" t="s">
        <v>292</v>
      </c>
      <c r="C546" s="505"/>
      <c r="D546" s="482">
        <v>1</v>
      </c>
      <c r="E546" s="840">
        <v>240</v>
      </c>
      <c r="F546" s="841">
        <f>E546*D546</f>
        <v>240</v>
      </c>
    </row>
    <row r="547" spans="1:6" ht="140.25">
      <c r="A547" s="506" t="s">
        <v>691</v>
      </c>
      <c r="B547" s="470" t="s">
        <v>293</v>
      </c>
      <c r="C547" s="484"/>
      <c r="D547" s="469">
        <v>6</v>
      </c>
      <c r="E547" s="834">
        <v>275</v>
      </c>
      <c r="F547" s="835">
        <f aca="true" t="shared" si="18" ref="F547:F555">E547*D547</f>
        <v>1650</v>
      </c>
    </row>
    <row r="548" spans="1:6" ht="51">
      <c r="A548" s="506" t="s">
        <v>464</v>
      </c>
      <c r="B548" s="470" t="s">
        <v>465</v>
      </c>
      <c r="C548" s="484"/>
      <c r="D548" s="469">
        <v>7</v>
      </c>
      <c r="E548" s="834">
        <v>60</v>
      </c>
      <c r="F548" s="835">
        <f t="shared" si="18"/>
        <v>420</v>
      </c>
    </row>
    <row r="549" spans="1:6" ht="51">
      <c r="A549" s="506" t="s">
        <v>466</v>
      </c>
      <c r="B549" s="470" t="s">
        <v>294</v>
      </c>
      <c r="C549" s="484"/>
      <c r="D549" s="472">
        <v>1</v>
      </c>
      <c r="E549" s="834">
        <v>65</v>
      </c>
      <c r="F549" s="835">
        <f t="shared" si="18"/>
        <v>65</v>
      </c>
    </row>
    <row r="550" spans="1:6" ht="63.75">
      <c r="A550" s="506" t="s">
        <v>467</v>
      </c>
      <c r="B550" s="470" t="s">
        <v>295</v>
      </c>
      <c r="C550" s="484"/>
      <c r="D550" s="472">
        <v>400</v>
      </c>
      <c r="E550" s="834">
        <v>1.5</v>
      </c>
      <c r="F550" s="835">
        <f t="shared" si="18"/>
        <v>600</v>
      </c>
    </row>
    <row r="551" spans="1:6" ht="38.25">
      <c r="A551" s="506" t="s">
        <v>468</v>
      </c>
      <c r="B551" s="470" t="s">
        <v>296</v>
      </c>
      <c r="C551" s="484"/>
      <c r="D551" s="472">
        <v>20</v>
      </c>
      <c r="E551" s="834">
        <v>0.8</v>
      </c>
      <c r="F551" s="835">
        <f t="shared" si="18"/>
        <v>16</v>
      </c>
    </row>
    <row r="552" spans="1:6" ht="63.75">
      <c r="A552" s="506" t="s">
        <v>469</v>
      </c>
      <c r="B552" s="470" t="s">
        <v>156</v>
      </c>
      <c r="C552" s="484"/>
      <c r="D552" s="472">
        <v>20</v>
      </c>
      <c r="E552" s="834">
        <v>1.2</v>
      </c>
      <c r="F552" s="835">
        <f t="shared" si="18"/>
        <v>24</v>
      </c>
    </row>
    <row r="553" spans="1:6" ht="12.75">
      <c r="A553" s="506" t="s">
        <v>470</v>
      </c>
      <c r="B553" s="470" t="s">
        <v>617</v>
      </c>
      <c r="C553" s="484"/>
      <c r="D553" s="469">
        <v>1</v>
      </c>
      <c r="E553" s="834">
        <v>350</v>
      </c>
      <c r="F553" s="835">
        <f t="shared" si="18"/>
        <v>350</v>
      </c>
    </row>
    <row r="554" spans="1:6" ht="38.25">
      <c r="A554" s="477" t="s">
        <v>471</v>
      </c>
      <c r="B554" s="470" t="s">
        <v>422</v>
      </c>
      <c r="C554" s="468"/>
      <c r="D554" s="469">
        <v>1</v>
      </c>
      <c r="E554" s="834">
        <v>350</v>
      </c>
      <c r="F554" s="835">
        <f t="shared" si="18"/>
        <v>350</v>
      </c>
    </row>
    <row r="555" spans="1:6" ht="13.5" thickBot="1">
      <c r="A555" s="478" t="s">
        <v>472</v>
      </c>
      <c r="B555" s="473" t="s">
        <v>619</v>
      </c>
      <c r="C555" s="474"/>
      <c r="D555" s="475">
        <v>1</v>
      </c>
      <c r="E555" s="846">
        <v>200</v>
      </c>
      <c r="F555" s="847">
        <f t="shared" si="18"/>
        <v>200</v>
      </c>
    </row>
    <row r="556" spans="1:6" ht="15.75" thickBot="1">
      <c r="A556" s="493"/>
      <c r="B556" s="494" t="s">
        <v>473</v>
      </c>
      <c r="C556" s="495"/>
      <c r="D556" s="496"/>
      <c r="E556" s="848"/>
      <c r="F556" s="849">
        <f>SUM(F546:F555)</f>
        <v>3915</v>
      </c>
    </row>
    <row r="557" spans="1:6" ht="12.75">
      <c r="A557" s="252"/>
      <c r="B557" s="253"/>
      <c r="C557" s="248"/>
      <c r="D557" s="254"/>
      <c r="E557" s="838"/>
      <c r="F557" s="838"/>
    </row>
    <row r="558" spans="1:6" ht="15" thickBot="1">
      <c r="A558" s="256"/>
      <c r="B558" s="257"/>
      <c r="C558" s="255"/>
      <c r="D558" s="258"/>
      <c r="E558" s="850"/>
      <c r="F558" s="851"/>
    </row>
    <row r="559" spans="1:6" ht="13.5" thickBot="1">
      <c r="A559" s="11"/>
      <c r="B559" s="12" t="s">
        <v>474</v>
      </c>
      <c r="C559" s="13"/>
      <c r="D559" s="14"/>
      <c r="E559" s="716"/>
      <c r="F559" s="717"/>
    </row>
    <row r="560" spans="1:6" ht="13.5" thickBot="1">
      <c r="A560" s="53" t="s">
        <v>382</v>
      </c>
      <c r="B560" s="620" t="s">
        <v>875</v>
      </c>
      <c r="C560" s="54"/>
      <c r="D560" s="7"/>
      <c r="E560" s="760"/>
      <c r="F560" s="761">
        <f>F483</f>
        <v>89498</v>
      </c>
    </row>
    <row r="561" spans="1:6" ht="13.5" thickBot="1">
      <c r="A561" s="53" t="s">
        <v>384</v>
      </c>
      <c r="B561" s="620" t="s">
        <v>147</v>
      </c>
      <c r="C561" s="54"/>
      <c r="D561" s="7"/>
      <c r="E561" s="760"/>
      <c r="F561" s="761">
        <f>F497</f>
        <v>4071</v>
      </c>
    </row>
    <row r="562" spans="1:6" ht="12.75">
      <c r="A562" s="53" t="s">
        <v>388</v>
      </c>
      <c r="B562" s="5" t="str">
        <f>B499</f>
        <v> SISTEM DOJAVE POŽARA</v>
      </c>
      <c r="C562" s="54"/>
      <c r="D562" s="7"/>
      <c r="E562" s="760"/>
      <c r="F562" s="713">
        <f>F516</f>
        <v>42340</v>
      </c>
    </row>
    <row r="563" spans="1:6" ht="25.5">
      <c r="A563" s="53" t="s">
        <v>394</v>
      </c>
      <c r="B563" s="5" t="str">
        <f>B518</f>
        <v>SISTEM CENTRALNOG OZVUČENJA I OBAVJEŠTAVANJA</v>
      </c>
      <c r="C563" s="54"/>
      <c r="D563" s="7"/>
      <c r="E563" s="760"/>
      <c r="F563" s="713">
        <f>F526</f>
        <v>21990</v>
      </c>
    </row>
    <row r="564" spans="1:6" ht="12.75">
      <c r="A564" s="78" t="s">
        <v>396</v>
      </c>
      <c r="B564" s="49" t="str">
        <f>B528</f>
        <v>SISTEM VIDEO NADZORA</v>
      </c>
      <c r="C564" s="48"/>
      <c r="D564" s="50"/>
      <c r="E564" s="751"/>
      <c r="F564" s="763">
        <f>F542</f>
        <v>21835</v>
      </c>
    </row>
    <row r="565" spans="1:6" ht="13.5" thickBot="1">
      <c r="A565" s="78" t="s">
        <v>739</v>
      </c>
      <c r="B565" s="49" t="str">
        <f>B545</f>
        <v> INTERFONSKI SISTEM</v>
      </c>
      <c r="C565" s="48"/>
      <c r="D565" s="50"/>
      <c r="E565" s="751"/>
      <c r="F565" s="763">
        <f>F556</f>
        <v>3915</v>
      </c>
    </row>
    <row r="566" spans="1:7" ht="13.5" thickBot="1">
      <c r="A566" s="59"/>
      <c r="B566" s="60" t="s">
        <v>378</v>
      </c>
      <c r="C566" s="61"/>
      <c r="D566" s="62"/>
      <c r="E566" s="764"/>
      <c r="F566" s="765">
        <f>SUM(F560:F565)</f>
        <v>183649</v>
      </c>
      <c r="G566" s="2">
        <f>F566*1.17</f>
        <v>214869.33</v>
      </c>
    </row>
    <row r="567" spans="1:6" ht="17.25" thickBot="1">
      <c r="A567" s="236"/>
      <c r="B567" s="237"/>
      <c r="C567" s="238"/>
      <c r="D567" s="227"/>
      <c r="E567" s="809"/>
      <c r="F567" s="813"/>
    </row>
    <row r="568" spans="1:6" ht="13.5" thickBot="1">
      <c r="A568" s="520" t="s">
        <v>739</v>
      </c>
      <c r="B568" s="658" t="s">
        <v>475</v>
      </c>
      <c r="C568" s="658"/>
      <c r="D568" s="658"/>
      <c r="E568" s="658"/>
      <c r="F568" s="659"/>
    </row>
    <row r="569" spans="1:6" ht="13.5" thickBot="1">
      <c r="A569" s="521" t="s">
        <v>370</v>
      </c>
      <c r="B569" s="517" t="s">
        <v>476</v>
      </c>
      <c r="C569" s="501"/>
      <c r="D569" s="518"/>
      <c r="E569" s="836"/>
      <c r="F569" s="839"/>
    </row>
    <row r="570" spans="1:6" ht="95.25" customHeight="1">
      <c r="A570" s="479" t="s">
        <v>477</v>
      </c>
      <c r="B570" s="480" t="s">
        <v>478</v>
      </c>
      <c r="C570" s="481" t="s">
        <v>479</v>
      </c>
      <c r="D570" s="482">
        <v>2833</v>
      </c>
      <c r="E570" s="840">
        <v>14</v>
      </c>
      <c r="F570" s="841">
        <f>E570*D570</f>
        <v>39662</v>
      </c>
    </row>
    <row r="571" spans="1:6" ht="29.25" customHeight="1">
      <c r="A571" s="477" t="s">
        <v>480</v>
      </c>
      <c r="B571" s="467" t="s">
        <v>481</v>
      </c>
      <c r="C571" s="468" t="s">
        <v>738</v>
      </c>
      <c r="D571" s="469">
        <v>269</v>
      </c>
      <c r="E571" s="834">
        <v>6</v>
      </c>
      <c r="F571" s="835">
        <f aca="true" t="shared" si="19" ref="F571:F579">E571*D571</f>
        <v>1614</v>
      </c>
    </row>
    <row r="572" spans="1:6" ht="30.75" customHeight="1">
      <c r="A572" s="477" t="s">
        <v>482</v>
      </c>
      <c r="B572" s="467" t="s">
        <v>483</v>
      </c>
      <c r="C572" s="468" t="s">
        <v>738</v>
      </c>
      <c r="D572" s="469">
        <v>269</v>
      </c>
      <c r="E572" s="834">
        <v>6</v>
      </c>
      <c r="F572" s="835">
        <f t="shared" si="19"/>
        <v>1614</v>
      </c>
    </row>
    <row r="573" spans="1:6" ht="41.25" customHeight="1">
      <c r="A573" s="477" t="s">
        <v>484</v>
      </c>
      <c r="B573" s="467" t="s">
        <v>485</v>
      </c>
      <c r="C573" s="468" t="s">
        <v>738</v>
      </c>
      <c r="D573" s="469">
        <v>110</v>
      </c>
      <c r="E573" s="834">
        <v>6</v>
      </c>
      <c r="F573" s="835">
        <f t="shared" si="19"/>
        <v>660</v>
      </c>
    </row>
    <row r="574" spans="1:6" ht="26.25" customHeight="1">
      <c r="A574" s="477" t="s">
        <v>486</v>
      </c>
      <c r="B574" s="467" t="s">
        <v>487</v>
      </c>
      <c r="C574" s="468" t="s">
        <v>738</v>
      </c>
      <c r="D574" s="469">
        <v>240</v>
      </c>
      <c r="E574" s="834">
        <v>2.2</v>
      </c>
      <c r="F574" s="835">
        <f t="shared" si="19"/>
        <v>528</v>
      </c>
    </row>
    <row r="575" spans="1:6" ht="30.75" customHeight="1">
      <c r="A575" s="477" t="s">
        <v>488</v>
      </c>
      <c r="B575" s="467" t="s">
        <v>489</v>
      </c>
      <c r="C575" s="468" t="s">
        <v>738</v>
      </c>
      <c r="D575" s="469">
        <v>55</v>
      </c>
      <c r="E575" s="834">
        <v>12</v>
      </c>
      <c r="F575" s="835">
        <f t="shared" si="19"/>
        <v>660</v>
      </c>
    </row>
    <row r="576" spans="1:6" ht="25.5">
      <c r="A576" s="648" t="s">
        <v>490</v>
      </c>
      <c r="B576" s="467" t="s">
        <v>491</v>
      </c>
      <c r="C576" s="468"/>
      <c r="D576" s="469"/>
      <c r="E576" s="834"/>
      <c r="F576" s="835"/>
    </row>
    <row r="577" spans="1:6" ht="12.75">
      <c r="A577" s="648"/>
      <c r="B577" s="467" t="s">
        <v>492</v>
      </c>
      <c r="C577" s="468" t="s">
        <v>738</v>
      </c>
      <c r="D577" s="469">
        <v>60</v>
      </c>
      <c r="E577" s="834">
        <v>12</v>
      </c>
      <c r="F577" s="835">
        <f t="shared" si="19"/>
        <v>720</v>
      </c>
    </row>
    <row r="578" spans="1:6" ht="12.75">
      <c r="A578" s="648"/>
      <c r="B578" s="467" t="s">
        <v>493</v>
      </c>
      <c r="C578" s="468" t="s">
        <v>738</v>
      </c>
      <c r="D578" s="469">
        <v>40</v>
      </c>
      <c r="E578" s="834">
        <v>13</v>
      </c>
      <c r="F578" s="835">
        <f t="shared" si="19"/>
        <v>520</v>
      </c>
    </row>
    <row r="579" spans="1:6" ht="12.75">
      <c r="A579" s="648"/>
      <c r="B579" s="467" t="s">
        <v>494</v>
      </c>
      <c r="C579" s="468" t="s">
        <v>738</v>
      </c>
      <c r="D579" s="469">
        <v>34</v>
      </c>
      <c r="E579" s="834">
        <v>18</v>
      </c>
      <c r="F579" s="835">
        <f t="shared" si="19"/>
        <v>612</v>
      </c>
    </row>
    <row r="580" spans="1:6" ht="25.5">
      <c r="A580" s="660" t="s">
        <v>495</v>
      </c>
      <c r="B580" s="467" t="s">
        <v>496</v>
      </c>
      <c r="C580" s="468"/>
      <c r="D580" s="469"/>
      <c r="E580" s="834"/>
      <c r="F580" s="835"/>
    </row>
    <row r="581" spans="1:6" ht="17.25" customHeight="1">
      <c r="A581" s="661"/>
      <c r="B581" s="467" t="s">
        <v>497</v>
      </c>
      <c r="C581" s="468" t="s">
        <v>740</v>
      </c>
      <c r="D581" s="469">
        <v>948</v>
      </c>
      <c r="E581" s="834">
        <v>5.1</v>
      </c>
      <c r="F581" s="835">
        <f aca="true" t="shared" si="20" ref="F581:F589">E581*D581</f>
        <v>4834.799999999999</v>
      </c>
    </row>
    <row r="582" spans="1:6" ht="12.75">
      <c r="A582" s="661"/>
      <c r="B582" s="467" t="s">
        <v>498</v>
      </c>
      <c r="C582" s="468" t="s">
        <v>740</v>
      </c>
      <c r="D582" s="469">
        <v>288</v>
      </c>
      <c r="E582" s="834">
        <v>6</v>
      </c>
      <c r="F582" s="835">
        <f t="shared" si="20"/>
        <v>1728</v>
      </c>
    </row>
    <row r="583" spans="1:6" ht="12.75">
      <c r="A583" s="661"/>
      <c r="B583" s="467" t="s">
        <v>499</v>
      </c>
      <c r="C583" s="468" t="s">
        <v>740</v>
      </c>
      <c r="D583" s="469">
        <v>148</v>
      </c>
      <c r="E583" s="834">
        <v>7.5</v>
      </c>
      <c r="F583" s="835">
        <f t="shared" si="20"/>
        <v>1110</v>
      </c>
    </row>
    <row r="584" spans="1:6" ht="18.75" customHeight="1">
      <c r="A584" s="661"/>
      <c r="B584" s="519" t="s">
        <v>500</v>
      </c>
      <c r="C584" s="468" t="s">
        <v>740</v>
      </c>
      <c r="D584" s="469">
        <v>42</v>
      </c>
      <c r="E584" s="834">
        <v>8.2</v>
      </c>
      <c r="F584" s="835">
        <f t="shared" si="20"/>
        <v>344.4</v>
      </c>
    </row>
    <row r="585" spans="1:6" ht="12.75">
      <c r="A585" s="661"/>
      <c r="B585" s="467" t="s">
        <v>501</v>
      </c>
      <c r="C585" s="468" t="s">
        <v>740</v>
      </c>
      <c r="D585" s="469">
        <v>36</v>
      </c>
      <c r="E585" s="834">
        <v>10.8</v>
      </c>
      <c r="F585" s="835">
        <f t="shared" si="20"/>
        <v>388.8</v>
      </c>
    </row>
    <row r="586" spans="1:6" ht="12.75">
      <c r="A586" s="661"/>
      <c r="B586" s="467" t="s">
        <v>502</v>
      </c>
      <c r="C586" s="468" t="s">
        <v>740</v>
      </c>
      <c r="D586" s="469">
        <v>30</v>
      </c>
      <c r="E586" s="834">
        <v>13.5</v>
      </c>
      <c r="F586" s="835">
        <f t="shared" si="20"/>
        <v>405</v>
      </c>
    </row>
    <row r="587" spans="1:6" ht="12.75">
      <c r="A587" s="661"/>
      <c r="B587" s="467" t="s">
        <v>503</v>
      </c>
      <c r="C587" s="468" t="s">
        <v>740</v>
      </c>
      <c r="D587" s="469">
        <v>120</v>
      </c>
      <c r="E587" s="834">
        <v>14.5</v>
      </c>
      <c r="F587" s="835">
        <f t="shared" si="20"/>
        <v>1740</v>
      </c>
    </row>
    <row r="588" spans="1:6" ht="12.75">
      <c r="A588" s="661"/>
      <c r="B588" s="467" t="s">
        <v>504</v>
      </c>
      <c r="C588" s="468" t="s">
        <v>740</v>
      </c>
      <c r="D588" s="469">
        <v>78</v>
      </c>
      <c r="E588" s="834">
        <v>15.1</v>
      </c>
      <c r="F588" s="835">
        <f t="shared" si="20"/>
        <v>1177.8</v>
      </c>
    </row>
    <row r="589" spans="1:6" ht="12.75">
      <c r="A589" s="662"/>
      <c r="B589" s="467" t="s">
        <v>505</v>
      </c>
      <c r="C589" s="468" t="s">
        <v>740</v>
      </c>
      <c r="D589" s="469">
        <v>486</v>
      </c>
      <c r="E589" s="834">
        <v>17</v>
      </c>
      <c r="F589" s="835">
        <f t="shared" si="20"/>
        <v>8262</v>
      </c>
    </row>
    <row r="590" spans="1:6" ht="77.25" thickBot="1">
      <c r="A590" s="478" t="s">
        <v>506</v>
      </c>
      <c r="B590" s="473" t="s">
        <v>507</v>
      </c>
      <c r="C590" s="474" t="s">
        <v>508</v>
      </c>
      <c r="D590" s="522">
        <v>0.5</v>
      </c>
      <c r="E590" s="846">
        <f>F581+F582+F583+F584+F585+F586+F587+F588+F589</f>
        <v>19990.799999999996</v>
      </c>
      <c r="F590" s="847">
        <f>E590*0.5</f>
        <v>9995.399999999998</v>
      </c>
    </row>
    <row r="591" spans="1:6" ht="13.5" thickBot="1">
      <c r="A591" s="266"/>
      <c r="B591" s="267" t="s">
        <v>509</v>
      </c>
      <c r="C591" s="268"/>
      <c r="D591" s="269"/>
      <c r="E591" s="836"/>
      <c r="F591" s="837">
        <f>SUM(F570:F590)</f>
        <v>76576.20000000001</v>
      </c>
    </row>
    <row r="592" spans="1:6" ht="13.5" thickBot="1">
      <c r="A592" s="247"/>
      <c r="B592" s="250"/>
      <c r="C592" s="248"/>
      <c r="D592" s="249"/>
      <c r="E592" s="838"/>
      <c r="F592" s="838"/>
    </row>
    <row r="593" spans="1:6" ht="13.5" thickBot="1">
      <c r="A593" s="516" t="s">
        <v>371</v>
      </c>
      <c r="B593" s="517"/>
      <c r="C593" s="501"/>
      <c r="D593" s="518"/>
      <c r="E593" s="836"/>
      <c r="F593" s="839"/>
    </row>
    <row r="594" spans="1:6" ht="63.75">
      <c r="A594" s="479" t="s">
        <v>510</v>
      </c>
      <c r="B594" s="480" t="s">
        <v>511</v>
      </c>
      <c r="C594" s="481" t="s">
        <v>375</v>
      </c>
      <c r="D594" s="482">
        <v>2</v>
      </c>
      <c r="E594" s="840">
        <v>7600</v>
      </c>
      <c r="F594" s="841">
        <f aca="true" t="shared" si="21" ref="F594:F638">E594*D594</f>
        <v>15200</v>
      </c>
    </row>
    <row r="595" spans="1:6" ht="89.25">
      <c r="A595" s="477" t="s">
        <v>512</v>
      </c>
      <c r="B595" s="483" t="s">
        <v>513</v>
      </c>
      <c r="C595" s="468" t="s">
        <v>375</v>
      </c>
      <c r="D595" s="469">
        <v>2</v>
      </c>
      <c r="E595" s="834">
        <v>290</v>
      </c>
      <c r="F595" s="835">
        <f t="shared" si="21"/>
        <v>580</v>
      </c>
    </row>
    <row r="596" spans="1:6" ht="153">
      <c r="A596" s="477" t="s">
        <v>514</v>
      </c>
      <c r="B596" s="483" t="s">
        <v>705</v>
      </c>
      <c r="C596" s="468" t="s">
        <v>375</v>
      </c>
      <c r="D596" s="469">
        <v>1</v>
      </c>
      <c r="E596" s="834">
        <v>8100</v>
      </c>
      <c r="F596" s="835">
        <f t="shared" si="21"/>
        <v>8100</v>
      </c>
    </row>
    <row r="597" spans="1:6" ht="51">
      <c r="A597" s="477" t="s">
        <v>706</v>
      </c>
      <c r="B597" s="470" t="s">
        <v>707</v>
      </c>
      <c r="C597" s="484" t="s">
        <v>738</v>
      </c>
      <c r="D597" s="469">
        <v>2</v>
      </c>
      <c r="E597" s="834">
        <v>8.5</v>
      </c>
      <c r="F597" s="835">
        <f t="shared" si="21"/>
        <v>17</v>
      </c>
    </row>
    <row r="598" spans="1:6" ht="39" customHeight="1">
      <c r="A598" s="648" t="s">
        <v>708</v>
      </c>
      <c r="B598" s="467" t="s">
        <v>709</v>
      </c>
      <c r="C598" s="484" t="s">
        <v>738</v>
      </c>
      <c r="D598" s="469">
        <v>2</v>
      </c>
      <c r="E598" s="834">
        <v>350</v>
      </c>
      <c r="F598" s="835">
        <f t="shared" si="21"/>
        <v>700</v>
      </c>
    </row>
    <row r="599" spans="1:6" ht="12.75">
      <c r="A599" s="648"/>
      <c r="B599" s="467" t="s">
        <v>710</v>
      </c>
      <c r="C599" s="484" t="s">
        <v>738</v>
      </c>
      <c r="D599" s="469">
        <v>4</v>
      </c>
      <c r="E599" s="834">
        <v>380</v>
      </c>
      <c r="F599" s="835">
        <f t="shared" si="21"/>
        <v>1520</v>
      </c>
    </row>
    <row r="600" spans="1:6" ht="153">
      <c r="A600" s="477" t="s">
        <v>711</v>
      </c>
      <c r="B600" s="470" t="s">
        <v>712</v>
      </c>
      <c r="C600" s="484" t="s">
        <v>375</v>
      </c>
      <c r="D600" s="469">
        <v>1</v>
      </c>
      <c r="E600" s="834">
        <v>8500</v>
      </c>
      <c r="F600" s="835">
        <f t="shared" si="21"/>
        <v>8500</v>
      </c>
    </row>
    <row r="601" spans="1:6" ht="52.5" customHeight="1">
      <c r="A601" s="648" t="s">
        <v>713</v>
      </c>
      <c r="B601" s="470" t="s">
        <v>714</v>
      </c>
      <c r="C601" s="484" t="s">
        <v>738</v>
      </c>
      <c r="D601" s="469">
        <v>2</v>
      </c>
      <c r="E601" s="834">
        <v>175</v>
      </c>
      <c r="F601" s="835">
        <f t="shared" si="21"/>
        <v>350</v>
      </c>
    </row>
    <row r="602" spans="1:6" ht="12.75">
      <c r="A602" s="648"/>
      <c r="B602" s="470" t="s">
        <v>715</v>
      </c>
      <c r="C602" s="484" t="s">
        <v>738</v>
      </c>
      <c r="D602" s="469">
        <v>2</v>
      </c>
      <c r="E602" s="834">
        <v>160</v>
      </c>
      <c r="F602" s="835">
        <f t="shared" si="21"/>
        <v>320</v>
      </c>
    </row>
    <row r="603" spans="1:6" ht="12.75">
      <c r="A603" s="648"/>
      <c r="B603" s="470" t="s">
        <v>716</v>
      </c>
      <c r="C603" s="484" t="s">
        <v>738</v>
      </c>
      <c r="D603" s="469">
        <v>10</v>
      </c>
      <c r="E603" s="834">
        <v>110</v>
      </c>
      <c r="F603" s="835">
        <f t="shared" si="21"/>
        <v>1100</v>
      </c>
    </row>
    <row r="604" spans="1:6" ht="12.75">
      <c r="A604" s="648"/>
      <c r="B604" s="470" t="s">
        <v>717</v>
      </c>
      <c r="C604" s="484" t="s">
        <v>738</v>
      </c>
      <c r="D604" s="469">
        <v>2</v>
      </c>
      <c r="E604" s="834">
        <v>75</v>
      </c>
      <c r="F604" s="835">
        <f t="shared" si="21"/>
        <v>150</v>
      </c>
    </row>
    <row r="605" spans="1:6" ht="12.75">
      <c r="A605" s="648"/>
      <c r="B605" s="470" t="s">
        <v>718</v>
      </c>
      <c r="C605" s="484" t="s">
        <v>738</v>
      </c>
      <c r="D605" s="469">
        <v>4</v>
      </c>
      <c r="E605" s="834">
        <v>55</v>
      </c>
      <c r="F605" s="835">
        <f t="shared" si="21"/>
        <v>220</v>
      </c>
    </row>
    <row r="606" spans="1:6" ht="25.5">
      <c r="A606" s="648"/>
      <c r="B606" s="470" t="s">
        <v>719</v>
      </c>
      <c r="C606" s="484" t="s">
        <v>738</v>
      </c>
      <c r="D606" s="469">
        <v>2</v>
      </c>
      <c r="E606" s="834">
        <v>110</v>
      </c>
      <c r="F606" s="835">
        <f t="shared" si="21"/>
        <v>220</v>
      </c>
    </row>
    <row r="607" spans="1:6" ht="12.75">
      <c r="A607" s="648"/>
      <c r="B607" s="470" t="s">
        <v>717</v>
      </c>
      <c r="C607" s="484" t="s">
        <v>738</v>
      </c>
      <c r="D607" s="469">
        <v>2</v>
      </c>
      <c r="E607" s="834">
        <v>75</v>
      </c>
      <c r="F607" s="835">
        <f t="shared" si="21"/>
        <v>150</v>
      </c>
    </row>
    <row r="608" spans="1:6" ht="25.5">
      <c r="A608" s="648"/>
      <c r="B608" s="470" t="s">
        <v>720</v>
      </c>
      <c r="C608" s="484" t="s">
        <v>738</v>
      </c>
      <c r="D608" s="469">
        <v>1</v>
      </c>
      <c r="E608" s="834">
        <v>10</v>
      </c>
      <c r="F608" s="835">
        <f t="shared" si="21"/>
        <v>10</v>
      </c>
    </row>
    <row r="609" spans="1:6" ht="38.25">
      <c r="A609" s="477" t="s">
        <v>721</v>
      </c>
      <c r="B609" s="470" t="s">
        <v>722</v>
      </c>
      <c r="C609" s="484" t="s">
        <v>738</v>
      </c>
      <c r="D609" s="469">
        <v>1</v>
      </c>
      <c r="E609" s="834">
        <v>330</v>
      </c>
      <c r="F609" s="835">
        <f t="shared" si="21"/>
        <v>330</v>
      </c>
    </row>
    <row r="610" spans="1:6" ht="38.25" customHeight="1">
      <c r="A610" s="648" t="s">
        <v>723</v>
      </c>
      <c r="B610" s="470" t="s">
        <v>62</v>
      </c>
      <c r="C610" s="484" t="s">
        <v>738</v>
      </c>
      <c r="D610" s="469">
        <v>2</v>
      </c>
      <c r="E610" s="834">
        <v>25</v>
      </c>
      <c r="F610" s="835">
        <f t="shared" si="21"/>
        <v>50</v>
      </c>
    </row>
    <row r="611" spans="1:6" ht="12.75">
      <c r="A611" s="648"/>
      <c r="B611" s="470" t="s">
        <v>63</v>
      </c>
      <c r="C611" s="484" t="s">
        <v>738</v>
      </c>
      <c r="D611" s="469">
        <v>4</v>
      </c>
      <c r="E611" s="834">
        <v>20</v>
      </c>
      <c r="F611" s="835">
        <f t="shared" si="21"/>
        <v>80</v>
      </c>
    </row>
    <row r="612" spans="1:6" ht="12.75">
      <c r="A612" s="648"/>
      <c r="B612" s="470" t="s">
        <v>64</v>
      </c>
      <c r="C612" s="484" t="s">
        <v>738</v>
      </c>
      <c r="D612" s="469">
        <v>8</v>
      </c>
      <c r="E612" s="834">
        <v>13</v>
      </c>
      <c r="F612" s="835">
        <f t="shared" si="21"/>
        <v>104</v>
      </c>
    </row>
    <row r="613" spans="1:6" ht="12.75">
      <c r="A613" s="648"/>
      <c r="B613" s="470" t="s">
        <v>65</v>
      </c>
      <c r="C613" s="484" t="s">
        <v>738</v>
      </c>
      <c r="D613" s="469">
        <v>6</v>
      </c>
      <c r="E613" s="834">
        <v>11</v>
      </c>
      <c r="F613" s="835">
        <f t="shared" si="21"/>
        <v>66</v>
      </c>
    </row>
    <row r="614" spans="1:6" ht="12.75">
      <c r="A614" s="648"/>
      <c r="B614" s="470" t="s">
        <v>66</v>
      </c>
      <c r="C614" s="484" t="s">
        <v>738</v>
      </c>
      <c r="D614" s="469">
        <v>2</v>
      </c>
      <c r="E614" s="834">
        <v>10</v>
      </c>
      <c r="F614" s="835">
        <f t="shared" si="21"/>
        <v>20</v>
      </c>
    </row>
    <row r="615" spans="1:6" ht="12.75">
      <c r="A615" s="648"/>
      <c r="B615" s="470" t="s">
        <v>67</v>
      </c>
      <c r="C615" s="484" t="s">
        <v>738</v>
      </c>
      <c r="D615" s="469">
        <v>2</v>
      </c>
      <c r="E615" s="834">
        <v>13</v>
      </c>
      <c r="F615" s="835">
        <f t="shared" si="21"/>
        <v>26</v>
      </c>
    </row>
    <row r="616" spans="1:6" ht="52.5" customHeight="1">
      <c r="A616" s="477" t="s">
        <v>68</v>
      </c>
      <c r="B616" s="470" t="s">
        <v>341</v>
      </c>
      <c r="C616" s="484" t="s">
        <v>375</v>
      </c>
      <c r="D616" s="469">
        <v>1</v>
      </c>
      <c r="E616" s="834">
        <v>370</v>
      </c>
      <c r="F616" s="835">
        <f t="shared" si="21"/>
        <v>370</v>
      </c>
    </row>
    <row r="617" spans="1:6" ht="57" customHeight="1">
      <c r="A617" s="477" t="s">
        <v>342</v>
      </c>
      <c r="B617" s="470" t="s">
        <v>620</v>
      </c>
      <c r="C617" s="484" t="s">
        <v>375</v>
      </c>
      <c r="D617" s="469">
        <v>1</v>
      </c>
      <c r="E617" s="834">
        <v>370</v>
      </c>
      <c r="F617" s="835">
        <f t="shared" si="21"/>
        <v>370</v>
      </c>
    </row>
    <row r="618" spans="1:6" ht="38.25" customHeight="1">
      <c r="A618" s="648" t="s">
        <v>621</v>
      </c>
      <c r="B618" s="470" t="s">
        <v>622</v>
      </c>
      <c r="C618" s="484" t="s">
        <v>740</v>
      </c>
      <c r="D618" s="469">
        <v>48</v>
      </c>
      <c r="E618" s="834">
        <v>5</v>
      </c>
      <c r="F618" s="835">
        <f t="shared" si="21"/>
        <v>240</v>
      </c>
    </row>
    <row r="619" spans="1:6" ht="15" customHeight="1">
      <c r="A619" s="648"/>
      <c r="B619" s="470" t="s">
        <v>623</v>
      </c>
      <c r="C619" s="484" t="s">
        <v>740</v>
      </c>
      <c r="D619" s="469">
        <v>18</v>
      </c>
      <c r="E619" s="834">
        <v>9</v>
      </c>
      <c r="F619" s="835">
        <f t="shared" si="21"/>
        <v>162</v>
      </c>
    </row>
    <row r="620" spans="1:6" ht="12.75">
      <c r="A620" s="648"/>
      <c r="B620" s="470" t="s">
        <v>624</v>
      </c>
      <c r="C620" s="484" t="s">
        <v>740</v>
      </c>
      <c r="D620" s="469">
        <v>18</v>
      </c>
      <c r="E620" s="834">
        <v>15</v>
      </c>
      <c r="F620" s="835">
        <f t="shared" si="21"/>
        <v>270</v>
      </c>
    </row>
    <row r="621" spans="1:6" ht="12.75">
      <c r="A621" s="648"/>
      <c r="B621" s="470" t="s">
        <v>625</v>
      </c>
      <c r="C621" s="484" t="s">
        <v>740</v>
      </c>
      <c r="D621" s="469">
        <v>54</v>
      </c>
      <c r="E621" s="834">
        <v>17</v>
      </c>
      <c r="F621" s="835">
        <f t="shared" si="21"/>
        <v>918</v>
      </c>
    </row>
    <row r="622" spans="1:6" ht="12.75">
      <c r="A622" s="648"/>
      <c r="B622" s="470" t="s">
        <v>626</v>
      </c>
      <c r="C622" s="484" t="s">
        <v>740</v>
      </c>
      <c r="D622" s="469">
        <v>24</v>
      </c>
      <c r="E622" s="834">
        <v>23</v>
      </c>
      <c r="F622" s="835">
        <f t="shared" si="21"/>
        <v>552</v>
      </c>
    </row>
    <row r="623" spans="1:6" ht="12.75">
      <c r="A623" s="648"/>
      <c r="B623" s="470" t="s">
        <v>627</v>
      </c>
      <c r="C623" s="484" t="s">
        <v>740</v>
      </c>
      <c r="D623" s="469">
        <v>18</v>
      </c>
      <c r="E623" s="834">
        <v>45</v>
      </c>
      <c r="F623" s="835">
        <f t="shared" si="21"/>
        <v>810</v>
      </c>
    </row>
    <row r="624" spans="1:6" ht="76.5">
      <c r="A624" s="477" t="s">
        <v>628</v>
      </c>
      <c r="B624" s="470" t="s">
        <v>629</v>
      </c>
      <c r="C624" s="484" t="s">
        <v>508</v>
      </c>
      <c r="D624" s="523">
        <v>0.5</v>
      </c>
      <c r="E624" s="834">
        <f>(F618+F619+F620+F621+F622+F623)</f>
        <v>2952</v>
      </c>
      <c r="F624" s="835">
        <f>E624*D624</f>
        <v>1476</v>
      </c>
    </row>
    <row r="625" spans="1:6" ht="38.25">
      <c r="A625" s="477" t="s">
        <v>630</v>
      </c>
      <c r="B625" s="470" t="s">
        <v>631</v>
      </c>
      <c r="C625" s="484" t="s">
        <v>738</v>
      </c>
      <c r="D625" s="469">
        <v>2</v>
      </c>
      <c r="E625" s="834">
        <v>75</v>
      </c>
      <c r="F625" s="835">
        <f t="shared" si="21"/>
        <v>150</v>
      </c>
    </row>
    <row r="626" spans="1:6" ht="25.5">
      <c r="A626" s="477" t="s">
        <v>632</v>
      </c>
      <c r="B626" s="470" t="s">
        <v>633</v>
      </c>
      <c r="C626" s="484" t="s">
        <v>375</v>
      </c>
      <c r="D626" s="469">
        <v>2</v>
      </c>
      <c r="E626" s="834">
        <v>80</v>
      </c>
      <c r="F626" s="835">
        <f t="shared" si="21"/>
        <v>160</v>
      </c>
    </row>
    <row r="627" spans="1:6" ht="25.5">
      <c r="A627" s="477" t="s">
        <v>634</v>
      </c>
      <c r="B627" s="470" t="s">
        <v>635</v>
      </c>
      <c r="C627" s="484" t="s">
        <v>738</v>
      </c>
      <c r="D627" s="469">
        <v>8</v>
      </c>
      <c r="E627" s="834">
        <v>35</v>
      </c>
      <c r="F627" s="835">
        <f t="shared" si="21"/>
        <v>280</v>
      </c>
    </row>
    <row r="628" spans="1:6" ht="25.5">
      <c r="A628" s="477" t="s">
        <v>636</v>
      </c>
      <c r="B628" s="470" t="s">
        <v>637</v>
      </c>
      <c r="C628" s="484" t="s">
        <v>738</v>
      </c>
      <c r="D628" s="469">
        <v>2</v>
      </c>
      <c r="E628" s="834">
        <v>20</v>
      </c>
      <c r="F628" s="835">
        <f t="shared" si="21"/>
        <v>40</v>
      </c>
    </row>
    <row r="629" spans="1:6" ht="51">
      <c r="A629" s="485" t="s">
        <v>638</v>
      </c>
      <c r="B629" s="467" t="s">
        <v>639</v>
      </c>
      <c r="C629" s="484" t="s">
        <v>738</v>
      </c>
      <c r="D629" s="469">
        <v>2</v>
      </c>
      <c r="E629" s="834">
        <v>1200</v>
      </c>
      <c r="F629" s="835">
        <f t="shared" si="21"/>
        <v>2400</v>
      </c>
    </row>
    <row r="630" spans="1:6" ht="76.5">
      <c r="A630" s="485" t="s">
        <v>640</v>
      </c>
      <c r="B630" s="467" t="s">
        <v>854</v>
      </c>
      <c r="C630" s="484" t="s">
        <v>738</v>
      </c>
      <c r="D630" s="469">
        <v>1</v>
      </c>
      <c r="E630" s="834">
        <v>1350</v>
      </c>
      <c r="F630" s="835">
        <f t="shared" si="21"/>
        <v>1350</v>
      </c>
    </row>
    <row r="631" spans="1:6" ht="51">
      <c r="A631" s="485" t="s">
        <v>855</v>
      </c>
      <c r="B631" s="467" t="s">
        <v>856</v>
      </c>
      <c r="C631" s="484" t="s">
        <v>738</v>
      </c>
      <c r="D631" s="469">
        <v>8</v>
      </c>
      <c r="E631" s="834">
        <v>70</v>
      </c>
      <c r="F631" s="835">
        <f t="shared" si="21"/>
        <v>560</v>
      </c>
    </row>
    <row r="632" spans="1:6" ht="25.5">
      <c r="A632" s="485" t="s">
        <v>857</v>
      </c>
      <c r="B632" s="467" t="s">
        <v>858</v>
      </c>
      <c r="C632" s="484" t="s">
        <v>738</v>
      </c>
      <c r="D632" s="469">
        <v>1</v>
      </c>
      <c r="E632" s="834">
        <v>220</v>
      </c>
      <c r="F632" s="835">
        <f t="shared" si="21"/>
        <v>220</v>
      </c>
    </row>
    <row r="633" spans="1:6" ht="51">
      <c r="A633" s="485" t="s">
        <v>859</v>
      </c>
      <c r="B633" s="467" t="s">
        <v>564</v>
      </c>
      <c r="C633" s="484" t="s">
        <v>395</v>
      </c>
      <c r="D633" s="469">
        <v>250</v>
      </c>
      <c r="E633" s="834">
        <v>3.5</v>
      </c>
      <c r="F633" s="835">
        <f t="shared" si="21"/>
        <v>875</v>
      </c>
    </row>
    <row r="634" spans="1:6" ht="38.25">
      <c r="A634" s="485" t="s">
        <v>565</v>
      </c>
      <c r="B634" s="467" t="s">
        <v>566</v>
      </c>
      <c r="C634" s="484" t="s">
        <v>738</v>
      </c>
      <c r="D634" s="469">
        <v>2</v>
      </c>
      <c r="E634" s="834">
        <v>45</v>
      </c>
      <c r="F634" s="835">
        <f t="shared" si="21"/>
        <v>90</v>
      </c>
    </row>
    <row r="635" spans="1:6" ht="51" customHeight="1">
      <c r="A635" s="652" t="s">
        <v>565</v>
      </c>
      <c r="B635" s="467" t="s">
        <v>567</v>
      </c>
      <c r="C635" s="484" t="s">
        <v>401</v>
      </c>
      <c r="D635" s="469">
        <v>2</v>
      </c>
      <c r="E635" s="834">
        <v>22</v>
      </c>
      <c r="F635" s="835">
        <f t="shared" si="21"/>
        <v>44</v>
      </c>
    </row>
    <row r="636" spans="1:6" ht="12.75">
      <c r="A636" s="652"/>
      <c r="B636" s="467" t="s">
        <v>568</v>
      </c>
      <c r="C636" s="484" t="s">
        <v>401</v>
      </c>
      <c r="D636" s="469">
        <v>12</v>
      </c>
      <c r="E636" s="834">
        <v>13</v>
      </c>
      <c r="F636" s="835">
        <f t="shared" si="21"/>
        <v>156</v>
      </c>
    </row>
    <row r="637" spans="1:6" ht="12.75">
      <c r="A637" s="652"/>
      <c r="B637" s="467" t="s">
        <v>569</v>
      </c>
      <c r="C637" s="484" t="s">
        <v>740</v>
      </c>
      <c r="D637" s="469">
        <v>42</v>
      </c>
      <c r="E637" s="834">
        <v>4</v>
      </c>
      <c r="F637" s="835">
        <f t="shared" si="21"/>
        <v>168</v>
      </c>
    </row>
    <row r="638" spans="1:6" ht="13.5" thickBot="1">
      <c r="A638" s="653"/>
      <c r="B638" s="497" t="s">
        <v>570</v>
      </c>
      <c r="C638" s="498" t="s">
        <v>740</v>
      </c>
      <c r="D638" s="475">
        <v>12</v>
      </c>
      <c r="E638" s="846">
        <v>3</v>
      </c>
      <c r="F638" s="847">
        <f t="shared" si="21"/>
        <v>36</v>
      </c>
    </row>
    <row r="639" spans="1:6" ht="15.75" thickBot="1">
      <c r="A639" s="493"/>
      <c r="B639" s="494" t="s">
        <v>571</v>
      </c>
      <c r="C639" s="495"/>
      <c r="D639" s="496"/>
      <c r="E639" s="848"/>
      <c r="F639" s="849">
        <f>SUM(F594:F638)</f>
        <v>49510</v>
      </c>
    </row>
    <row r="640" spans="1:6" ht="13.5" thickBot="1">
      <c r="A640" s="252"/>
      <c r="B640" s="253"/>
      <c r="C640" s="248"/>
      <c r="D640" s="254"/>
      <c r="E640" s="838"/>
      <c r="F640" s="838"/>
    </row>
    <row r="641" spans="1:6" ht="17.25" thickBot="1">
      <c r="A641" s="499" t="s">
        <v>389</v>
      </c>
      <c r="B641" s="500"/>
      <c r="C641" s="501"/>
      <c r="D641" s="502"/>
      <c r="E641" s="844"/>
      <c r="F641" s="845"/>
    </row>
    <row r="642" spans="1:6" ht="76.5">
      <c r="A642" s="503" t="s">
        <v>572</v>
      </c>
      <c r="B642" s="504" t="s">
        <v>219</v>
      </c>
      <c r="C642" s="505" t="s">
        <v>375</v>
      </c>
      <c r="D642" s="482">
        <v>1</v>
      </c>
      <c r="E642" s="840">
        <v>10000</v>
      </c>
      <c r="F642" s="841">
        <f aca="true" t="shared" si="22" ref="F642:F654">E642*D642</f>
        <v>10000</v>
      </c>
    </row>
    <row r="643" spans="1:6" ht="38.25">
      <c r="A643" s="506" t="s">
        <v>220</v>
      </c>
      <c r="B643" s="470" t="s">
        <v>221</v>
      </c>
      <c r="C643" s="484" t="s">
        <v>738</v>
      </c>
      <c r="D643" s="469">
        <v>2</v>
      </c>
      <c r="E643" s="834">
        <v>410</v>
      </c>
      <c r="F643" s="835">
        <f t="shared" si="22"/>
        <v>820</v>
      </c>
    </row>
    <row r="644" spans="1:6" ht="27" customHeight="1">
      <c r="A644" s="654" t="s">
        <v>222</v>
      </c>
      <c r="B644" s="470" t="s">
        <v>223</v>
      </c>
      <c r="C644" s="484" t="s">
        <v>738</v>
      </c>
      <c r="D644" s="469">
        <v>3</v>
      </c>
      <c r="E644" s="834">
        <v>35</v>
      </c>
      <c r="F644" s="835">
        <f t="shared" si="22"/>
        <v>105</v>
      </c>
    </row>
    <row r="645" spans="1:6" ht="12.75">
      <c r="A645" s="654"/>
      <c r="B645" s="470" t="s">
        <v>224</v>
      </c>
      <c r="C645" s="484" t="s">
        <v>738</v>
      </c>
      <c r="D645" s="469">
        <v>2</v>
      </c>
      <c r="E645" s="834">
        <v>20</v>
      </c>
      <c r="F645" s="835">
        <f t="shared" si="22"/>
        <v>40</v>
      </c>
    </row>
    <row r="646" spans="1:6" ht="12.75">
      <c r="A646" s="506" t="s">
        <v>225</v>
      </c>
      <c r="B646" s="470" t="s">
        <v>226</v>
      </c>
      <c r="C646" s="484" t="s">
        <v>738</v>
      </c>
      <c r="D646" s="469">
        <v>1</v>
      </c>
      <c r="E646" s="834">
        <v>35</v>
      </c>
      <c r="F646" s="835">
        <f t="shared" si="22"/>
        <v>35</v>
      </c>
    </row>
    <row r="647" spans="1:6" ht="12.75">
      <c r="A647" s="506" t="s">
        <v>227</v>
      </c>
      <c r="B647" s="470" t="s">
        <v>228</v>
      </c>
      <c r="C647" s="484" t="s">
        <v>738</v>
      </c>
      <c r="D647" s="469">
        <v>1</v>
      </c>
      <c r="E647" s="834">
        <v>450</v>
      </c>
      <c r="F647" s="835">
        <f t="shared" si="22"/>
        <v>450</v>
      </c>
    </row>
    <row r="648" spans="1:6" ht="12.75">
      <c r="A648" s="506" t="s">
        <v>229</v>
      </c>
      <c r="B648" s="470" t="s">
        <v>230</v>
      </c>
      <c r="C648" s="484" t="s">
        <v>738</v>
      </c>
      <c r="D648" s="469">
        <v>1</v>
      </c>
      <c r="E648" s="834">
        <v>90</v>
      </c>
      <c r="F648" s="835">
        <f t="shared" si="22"/>
        <v>90</v>
      </c>
    </row>
    <row r="649" spans="1:6" ht="53.25" customHeight="1">
      <c r="A649" s="654" t="s">
        <v>231</v>
      </c>
      <c r="B649" s="470" t="s">
        <v>232</v>
      </c>
      <c r="C649" s="484" t="s">
        <v>738</v>
      </c>
      <c r="D649" s="469">
        <v>7</v>
      </c>
      <c r="E649" s="834">
        <v>91</v>
      </c>
      <c r="F649" s="835">
        <f t="shared" si="22"/>
        <v>637</v>
      </c>
    </row>
    <row r="650" spans="1:6" ht="12.75">
      <c r="A650" s="654"/>
      <c r="B650" s="470" t="s">
        <v>717</v>
      </c>
      <c r="C650" s="484" t="s">
        <v>738</v>
      </c>
      <c r="D650" s="469">
        <v>1</v>
      </c>
      <c r="E650" s="834">
        <v>85</v>
      </c>
      <c r="F650" s="835">
        <f t="shared" si="22"/>
        <v>85</v>
      </c>
    </row>
    <row r="651" spans="1:6" ht="25.5">
      <c r="A651" s="654"/>
      <c r="B651" s="470" t="s">
        <v>719</v>
      </c>
      <c r="C651" s="484" t="s">
        <v>738</v>
      </c>
      <c r="D651" s="469">
        <v>1</v>
      </c>
      <c r="E651" s="834">
        <v>91</v>
      </c>
      <c r="F651" s="835">
        <f t="shared" si="22"/>
        <v>91</v>
      </c>
    </row>
    <row r="652" spans="1:6" ht="12.75">
      <c r="A652" s="654"/>
      <c r="B652" s="470" t="s">
        <v>717</v>
      </c>
      <c r="C652" s="484" t="s">
        <v>738</v>
      </c>
      <c r="D652" s="469">
        <v>1</v>
      </c>
      <c r="E652" s="834">
        <v>85</v>
      </c>
      <c r="F652" s="835">
        <f t="shared" si="22"/>
        <v>85</v>
      </c>
    </row>
    <row r="653" spans="1:6" ht="25.5">
      <c r="A653" s="654"/>
      <c r="B653" s="470" t="s">
        <v>720</v>
      </c>
      <c r="C653" s="484" t="s">
        <v>738</v>
      </c>
      <c r="D653" s="469">
        <v>1</v>
      </c>
      <c r="E653" s="834">
        <v>12</v>
      </c>
      <c r="F653" s="835">
        <f t="shared" si="22"/>
        <v>12</v>
      </c>
    </row>
    <row r="654" spans="1:6" ht="128.25" thickBot="1">
      <c r="A654" s="524" t="s">
        <v>233</v>
      </c>
      <c r="B654" s="473" t="s">
        <v>234</v>
      </c>
      <c r="C654" s="498" t="s">
        <v>738</v>
      </c>
      <c r="D654" s="525">
        <v>1</v>
      </c>
      <c r="E654" s="846">
        <v>3500</v>
      </c>
      <c r="F654" s="847">
        <f t="shared" si="22"/>
        <v>3500</v>
      </c>
    </row>
    <row r="655" spans="1:6" ht="15.75" thickBot="1">
      <c r="A655" s="493"/>
      <c r="B655" s="494" t="s">
        <v>235</v>
      </c>
      <c r="C655" s="495"/>
      <c r="D655" s="496"/>
      <c r="E655" s="848"/>
      <c r="F655" s="849">
        <f>SUM(F642:F654)</f>
        <v>15950</v>
      </c>
    </row>
    <row r="656" spans="1:6" ht="13.5" thickBot="1">
      <c r="A656" s="252"/>
      <c r="B656" s="253"/>
      <c r="C656" s="248"/>
      <c r="D656" s="254"/>
      <c r="E656" s="838"/>
      <c r="F656" s="838"/>
    </row>
    <row r="657" spans="1:6" ht="17.25" thickBot="1">
      <c r="A657" s="499" t="s">
        <v>374</v>
      </c>
      <c r="B657" s="500"/>
      <c r="C657" s="501"/>
      <c r="D657" s="502"/>
      <c r="E657" s="844"/>
      <c r="F657" s="845"/>
    </row>
    <row r="658" spans="1:6" ht="38.25">
      <c r="A658" s="503" t="s">
        <v>236</v>
      </c>
      <c r="B658" s="504" t="s">
        <v>237</v>
      </c>
      <c r="C658" s="505" t="s">
        <v>740</v>
      </c>
      <c r="D658" s="482">
        <v>66</v>
      </c>
      <c r="E658" s="840">
        <v>2.3</v>
      </c>
      <c r="F658" s="841">
        <f aca="true" t="shared" si="23" ref="F658:F665">E658*D658</f>
        <v>151.79999999999998</v>
      </c>
    </row>
    <row r="659" spans="1:6" ht="12.75">
      <c r="A659" s="506"/>
      <c r="B659" s="470"/>
      <c r="C659" s="484" t="s">
        <v>401</v>
      </c>
      <c r="D659" s="469">
        <v>24</v>
      </c>
      <c r="E659" s="834">
        <v>4.2</v>
      </c>
      <c r="F659" s="835">
        <f t="shared" si="23"/>
        <v>100.80000000000001</v>
      </c>
    </row>
    <row r="660" spans="1:6" ht="38.25">
      <c r="A660" s="506" t="s">
        <v>238</v>
      </c>
      <c r="B660" s="470" t="s">
        <v>239</v>
      </c>
      <c r="C660" s="484" t="s">
        <v>740</v>
      </c>
      <c r="D660" s="469">
        <v>1528</v>
      </c>
      <c r="E660" s="834">
        <v>2.3</v>
      </c>
      <c r="F660" s="835">
        <f t="shared" si="23"/>
        <v>3514.3999999999996</v>
      </c>
    </row>
    <row r="661" spans="1:6" ht="12.75">
      <c r="A661" s="506"/>
      <c r="B661" s="470"/>
      <c r="C661" s="484" t="s">
        <v>401</v>
      </c>
      <c r="D661" s="469">
        <v>190</v>
      </c>
      <c r="E661" s="834">
        <v>4.2</v>
      </c>
      <c r="F661" s="835">
        <f t="shared" si="23"/>
        <v>798</v>
      </c>
    </row>
    <row r="662" spans="1:6" ht="76.5">
      <c r="A662" s="506" t="s">
        <v>240</v>
      </c>
      <c r="B662" s="470" t="s">
        <v>241</v>
      </c>
      <c r="C662" s="484" t="s">
        <v>242</v>
      </c>
      <c r="D662" s="469">
        <v>135</v>
      </c>
      <c r="E662" s="834">
        <v>6.5</v>
      </c>
      <c r="F662" s="835">
        <f t="shared" si="23"/>
        <v>877.5</v>
      </c>
    </row>
    <row r="663" spans="1:6" ht="12.75">
      <c r="A663" s="506" t="s">
        <v>243</v>
      </c>
      <c r="B663" s="470" t="s">
        <v>244</v>
      </c>
      <c r="C663" s="484" t="s">
        <v>242</v>
      </c>
      <c r="D663" s="469">
        <v>156</v>
      </c>
      <c r="E663" s="834">
        <v>6.5</v>
      </c>
      <c r="F663" s="835">
        <f t="shared" si="23"/>
        <v>1014</v>
      </c>
    </row>
    <row r="664" spans="1:6" ht="25.5">
      <c r="A664" s="506" t="s">
        <v>245</v>
      </c>
      <c r="B664" s="470" t="s">
        <v>246</v>
      </c>
      <c r="C664" s="484" t="s">
        <v>242</v>
      </c>
      <c r="D664" s="469">
        <v>214</v>
      </c>
      <c r="E664" s="834">
        <v>6.5</v>
      </c>
      <c r="F664" s="835">
        <f t="shared" si="23"/>
        <v>1391</v>
      </c>
    </row>
    <row r="665" spans="1:6" ht="13.5" thickBot="1">
      <c r="A665" s="524" t="s">
        <v>247</v>
      </c>
      <c r="B665" s="473" t="s">
        <v>248</v>
      </c>
      <c r="C665" s="498" t="s">
        <v>242</v>
      </c>
      <c r="D665" s="475">
        <v>48</v>
      </c>
      <c r="E665" s="846">
        <v>6.5</v>
      </c>
      <c r="F665" s="847">
        <f t="shared" si="23"/>
        <v>312</v>
      </c>
    </row>
    <row r="666" spans="1:6" ht="15.75" thickBot="1">
      <c r="A666" s="493"/>
      <c r="B666" s="494" t="s">
        <v>249</v>
      </c>
      <c r="C666" s="495"/>
      <c r="D666" s="496"/>
      <c r="E666" s="848"/>
      <c r="F666" s="849">
        <f>SUM(F658:F665)</f>
        <v>8159.5</v>
      </c>
    </row>
    <row r="667" spans="1:6" ht="13.5" thickBot="1">
      <c r="A667" s="252"/>
      <c r="B667" s="253"/>
      <c r="C667" s="248"/>
      <c r="D667" s="254"/>
      <c r="E667" s="838"/>
      <c r="F667" s="838"/>
    </row>
    <row r="668" spans="1:6" ht="17.25" thickBot="1">
      <c r="A668" s="499" t="s">
        <v>250</v>
      </c>
      <c r="B668" s="500"/>
      <c r="C668" s="501"/>
      <c r="D668" s="502"/>
      <c r="E668" s="844"/>
      <c r="F668" s="845"/>
    </row>
    <row r="669" spans="1:6" ht="38.25">
      <c r="A669" s="479" t="s">
        <v>251</v>
      </c>
      <c r="B669" s="507" t="s">
        <v>252</v>
      </c>
      <c r="C669" s="508" t="s">
        <v>385</v>
      </c>
      <c r="D669" s="526">
        <v>1.5</v>
      </c>
      <c r="E669" s="852">
        <v>16</v>
      </c>
      <c r="F669" s="841">
        <f aca="true" t="shared" si="24" ref="F669:F682">E669*D669</f>
        <v>24</v>
      </c>
    </row>
    <row r="670" spans="1:6" ht="38.25">
      <c r="A670" s="477" t="s">
        <v>253</v>
      </c>
      <c r="B670" s="509" t="s">
        <v>254</v>
      </c>
      <c r="C670" s="510" t="s">
        <v>385</v>
      </c>
      <c r="D670" s="527">
        <v>1</v>
      </c>
      <c r="E670" s="853">
        <v>16</v>
      </c>
      <c r="F670" s="835">
        <f t="shared" si="24"/>
        <v>16</v>
      </c>
    </row>
    <row r="671" spans="1:6" ht="25.5">
      <c r="A671" s="477" t="s">
        <v>255</v>
      </c>
      <c r="B671" s="509" t="s">
        <v>256</v>
      </c>
      <c r="C671" s="510" t="s">
        <v>385</v>
      </c>
      <c r="D671" s="527">
        <v>85</v>
      </c>
      <c r="E671" s="853">
        <v>7</v>
      </c>
      <c r="F671" s="835">
        <f t="shared" si="24"/>
        <v>595</v>
      </c>
    </row>
    <row r="672" spans="1:6" ht="12.75">
      <c r="A672" s="477" t="s">
        <v>257</v>
      </c>
      <c r="B672" s="509" t="s">
        <v>573</v>
      </c>
      <c r="C672" s="510" t="s">
        <v>385</v>
      </c>
      <c r="D672" s="527">
        <v>32</v>
      </c>
      <c r="E672" s="853">
        <v>5</v>
      </c>
      <c r="F672" s="835">
        <f t="shared" si="24"/>
        <v>160</v>
      </c>
    </row>
    <row r="673" spans="1:6" ht="25.5">
      <c r="A673" s="477" t="s">
        <v>574</v>
      </c>
      <c r="B673" s="509" t="s">
        <v>575</v>
      </c>
      <c r="C673" s="510" t="s">
        <v>385</v>
      </c>
      <c r="D673" s="527">
        <v>5</v>
      </c>
      <c r="E673" s="853">
        <v>140</v>
      </c>
      <c r="F673" s="835">
        <f t="shared" si="24"/>
        <v>700</v>
      </c>
    </row>
    <row r="674" spans="1:6" ht="38.25">
      <c r="A674" s="477" t="s">
        <v>576</v>
      </c>
      <c r="B674" s="509" t="s">
        <v>577</v>
      </c>
      <c r="C674" s="510" t="s">
        <v>385</v>
      </c>
      <c r="D674" s="527">
        <v>10</v>
      </c>
      <c r="E674" s="853">
        <v>42</v>
      </c>
      <c r="F674" s="835">
        <f t="shared" si="24"/>
        <v>420</v>
      </c>
    </row>
    <row r="675" spans="1:6" ht="25.5">
      <c r="A675" s="477" t="s">
        <v>578</v>
      </c>
      <c r="B675" s="509" t="s">
        <v>579</v>
      </c>
      <c r="C675" s="510" t="s">
        <v>385</v>
      </c>
      <c r="D675" s="527">
        <v>12</v>
      </c>
      <c r="E675" s="853">
        <v>21</v>
      </c>
      <c r="F675" s="835">
        <f t="shared" si="24"/>
        <v>252</v>
      </c>
    </row>
    <row r="676" spans="1:6" ht="38.25">
      <c r="A676" s="511" t="s">
        <v>580</v>
      </c>
      <c r="B676" s="509" t="s">
        <v>581</v>
      </c>
      <c r="C676" s="510" t="s">
        <v>385</v>
      </c>
      <c r="D676" s="527">
        <v>49</v>
      </c>
      <c r="E676" s="853">
        <v>5</v>
      </c>
      <c r="F676" s="835">
        <f t="shared" si="24"/>
        <v>245</v>
      </c>
    </row>
    <row r="677" spans="1:6" ht="38.25">
      <c r="A677" s="511" t="s">
        <v>582</v>
      </c>
      <c r="B677" s="509" t="s">
        <v>583</v>
      </c>
      <c r="C677" s="510" t="s">
        <v>385</v>
      </c>
      <c r="D677" s="527">
        <v>1.44</v>
      </c>
      <c r="E677" s="853">
        <v>140</v>
      </c>
      <c r="F677" s="835">
        <f t="shared" si="24"/>
        <v>201.6</v>
      </c>
    </row>
    <row r="678" spans="1:6" ht="38.25">
      <c r="A678" s="511" t="s">
        <v>584</v>
      </c>
      <c r="B678" s="470" t="s">
        <v>585</v>
      </c>
      <c r="C678" s="510" t="s">
        <v>385</v>
      </c>
      <c r="D678" s="527">
        <v>0.5</v>
      </c>
      <c r="E678" s="853">
        <v>140</v>
      </c>
      <c r="F678" s="835">
        <f t="shared" si="24"/>
        <v>70</v>
      </c>
    </row>
    <row r="679" spans="1:6" ht="51">
      <c r="A679" s="511" t="s">
        <v>586</v>
      </c>
      <c r="B679" s="470" t="s">
        <v>587</v>
      </c>
      <c r="C679" s="484" t="s">
        <v>738</v>
      </c>
      <c r="D679" s="527">
        <v>1</v>
      </c>
      <c r="E679" s="853">
        <v>90</v>
      </c>
      <c r="F679" s="835">
        <f t="shared" si="24"/>
        <v>90</v>
      </c>
    </row>
    <row r="680" spans="1:6" ht="38.25">
      <c r="A680" s="511" t="s">
        <v>588</v>
      </c>
      <c r="B680" s="470" t="s">
        <v>589</v>
      </c>
      <c r="C680" s="484" t="s">
        <v>738</v>
      </c>
      <c r="D680" s="527">
        <v>1</v>
      </c>
      <c r="E680" s="853">
        <v>150</v>
      </c>
      <c r="F680" s="835">
        <f t="shared" si="24"/>
        <v>150</v>
      </c>
    </row>
    <row r="681" spans="1:6" ht="105" customHeight="1">
      <c r="A681" s="511" t="s">
        <v>590</v>
      </c>
      <c r="B681" s="470" t="s">
        <v>591</v>
      </c>
      <c r="C681" s="484" t="s">
        <v>740</v>
      </c>
      <c r="D681" s="527">
        <v>15</v>
      </c>
      <c r="E681" s="853">
        <v>570</v>
      </c>
      <c r="F681" s="835">
        <f t="shared" si="24"/>
        <v>8550</v>
      </c>
    </row>
    <row r="682" spans="1:6" ht="39" thickBot="1">
      <c r="A682" s="513" t="s">
        <v>592</v>
      </c>
      <c r="B682" s="514" t="s">
        <v>593</v>
      </c>
      <c r="C682" s="528" t="s">
        <v>401</v>
      </c>
      <c r="D682" s="529">
        <v>35</v>
      </c>
      <c r="E682" s="854">
        <v>9.5</v>
      </c>
      <c r="F682" s="847">
        <f t="shared" si="24"/>
        <v>332.5</v>
      </c>
    </row>
    <row r="683" spans="1:6" ht="15.75" thickBot="1">
      <c r="A683" s="493"/>
      <c r="B683" s="494" t="s">
        <v>594</v>
      </c>
      <c r="C683" s="495"/>
      <c r="D683" s="496"/>
      <c r="E683" s="848"/>
      <c r="F683" s="849">
        <f>SUM(F669:F682)</f>
        <v>11806.1</v>
      </c>
    </row>
    <row r="684" spans="1:6" ht="13.5" thickBot="1">
      <c r="A684" s="252"/>
      <c r="B684" s="253"/>
      <c r="C684" s="248"/>
      <c r="D684" s="254"/>
      <c r="E684" s="838"/>
      <c r="F684" s="838"/>
    </row>
    <row r="685" spans="1:6" ht="17.25" thickBot="1">
      <c r="A685" s="499" t="s">
        <v>595</v>
      </c>
      <c r="B685" s="500" t="s">
        <v>596</v>
      </c>
      <c r="C685" s="501"/>
      <c r="D685" s="502"/>
      <c r="E685" s="844"/>
      <c r="F685" s="845"/>
    </row>
    <row r="686" spans="1:6" ht="39" thickBot="1">
      <c r="A686" s="530" t="s">
        <v>597</v>
      </c>
      <c r="B686" s="531" t="s">
        <v>267</v>
      </c>
      <c r="C686" s="532" t="s">
        <v>738</v>
      </c>
      <c r="D686" s="533">
        <v>1</v>
      </c>
      <c r="E686" s="855">
        <v>20000</v>
      </c>
      <c r="F686" s="856">
        <f>E686*D686</f>
        <v>20000</v>
      </c>
    </row>
    <row r="687" spans="1:6" ht="15.75" thickBot="1">
      <c r="A687" s="493"/>
      <c r="B687" s="494" t="s">
        <v>268</v>
      </c>
      <c r="C687" s="495"/>
      <c r="D687" s="496"/>
      <c r="E687" s="848"/>
      <c r="F687" s="849">
        <f>SUM(F686)</f>
        <v>20000</v>
      </c>
    </row>
    <row r="688" spans="1:6" ht="13.5" thickBot="1">
      <c r="A688" s="252"/>
      <c r="B688" s="253"/>
      <c r="C688" s="248"/>
      <c r="D688" s="254"/>
      <c r="E688" s="838"/>
      <c r="F688" s="838"/>
    </row>
    <row r="689" spans="1:6" ht="17.25" thickBot="1">
      <c r="A689" s="499" t="s">
        <v>269</v>
      </c>
      <c r="B689" s="500" t="s">
        <v>270</v>
      </c>
      <c r="C689" s="501"/>
      <c r="D689" s="502"/>
      <c r="E689" s="844"/>
      <c r="F689" s="845"/>
    </row>
    <row r="690" spans="1:6" ht="39" thickBot="1">
      <c r="A690" s="534" t="s">
        <v>271</v>
      </c>
      <c r="B690" s="535" t="s">
        <v>272</v>
      </c>
      <c r="C690" s="536" t="s">
        <v>242</v>
      </c>
      <c r="D690" s="533">
        <v>336</v>
      </c>
      <c r="E690" s="855">
        <v>6.5</v>
      </c>
      <c r="F690" s="856">
        <f>E690*D690</f>
        <v>2184</v>
      </c>
    </row>
    <row r="691" spans="1:6" ht="15.75" thickBot="1">
      <c r="A691" s="493"/>
      <c r="B691" s="494" t="s">
        <v>273</v>
      </c>
      <c r="C691" s="495"/>
      <c r="D691" s="496"/>
      <c r="E691" s="848"/>
      <c r="F691" s="849">
        <f>SUM(F690)</f>
        <v>2184</v>
      </c>
    </row>
    <row r="692" spans="1:6" ht="13.5" thickBot="1">
      <c r="A692" s="252"/>
      <c r="B692" s="253"/>
      <c r="C692" s="248"/>
      <c r="D692" s="254"/>
      <c r="E692" s="838"/>
      <c r="F692" s="838"/>
    </row>
    <row r="693" spans="1:6" ht="13.5" thickBot="1">
      <c r="A693" s="11"/>
      <c r="B693" s="12" t="s">
        <v>274</v>
      </c>
      <c r="C693" s="13"/>
      <c r="D693" s="14"/>
      <c r="E693" s="716"/>
      <c r="F693" s="717"/>
    </row>
    <row r="694" spans="1:6" ht="12.75">
      <c r="A694" s="64" t="str">
        <f>A569</f>
        <v>A</v>
      </c>
      <c r="B694" s="270" t="str">
        <f>B569</f>
        <v>RADIJATORSKO  GRIJANJE</v>
      </c>
      <c r="C694" s="65"/>
      <c r="D694" s="66"/>
      <c r="E694" s="857"/>
      <c r="F694" s="728">
        <f>F591</f>
        <v>76576.20000000001</v>
      </c>
    </row>
    <row r="695" spans="1:6" ht="12.75">
      <c r="A695" s="67" t="str">
        <f>A593</f>
        <v>B</v>
      </c>
      <c r="B695" s="5"/>
      <c r="C695" s="54"/>
      <c r="D695" s="7"/>
      <c r="E695" s="760"/>
      <c r="F695" s="713">
        <f>F639</f>
        <v>49510</v>
      </c>
    </row>
    <row r="696" spans="1:6" ht="12.75">
      <c r="A696" s="67" t="str">
        <f>A641</f>
        <v>C</v>
      </c>
      <c r="B696" s="5"/>
      <c r="C696" s="54"/>
      <c r="D696" s="7"/>
      <c r="E696" s="760"/>
      <c r="F696" s="713">
        <f>F655</f>
        <v>15950</v>
      </c>
    </row>
    <row r="697" spans="1:6" ht="12.75">
      <c r="A697" s="67" t="str">
        <f>A657</f>
        <v>D</v>
      </c>
      <c r="B697" s="5"/>
      <c r="C697" s="54"/>
      <c r="D697" s="7"/>
      <c r="E697" s="760"/>
      <c r="F697" s="713">
        <f>F666</f>
        <v>8159.5</v>
      </c>
    </row>
    <row r="698" spans="1:6" ht="12.75">
      <c r="A698" s="67" t="str">
        <f>A668</f>
        <v>E.</v>
      </c>
      <c r="B698" s="5"/>
      <c r="C698" s="54"/>
      <c r="D698" s="7"/>
      <c r="E698" s="760"/>
      <c r="F698" s="713">
        <f>F683</f>
        <v>11806.1</v>
      </c>
    </row>
    <row r="699" spans="1:6" ht="12.75">
      <c r="A699" s="67" t="str">
        <f>A685</f>
        <v>F.</v>
      </c>
      <c r="B699" s="5" t="str">
        <f>B685</f>
        <v>ELEKTROAGREGAT</v>
      </c>
      <c r="C699" s="54"/>
      <c r="D699" s="7"/>
      <c r="E699" s="760"/>
      <c r="F699" s="713">
        <f>F687</f>
        <v>20000</v>
      </c>
    </row>
    <row r="700" spans="1:6" ht="13.5" thickBot="1">
      <c r="A700" s="68" t="str">
        <f>A689</f>
        <v>G.</v>
      </c>
      <c r="B700" s="6" t="str">
        <f>B689</f>
        <v>DEMONTAŽNI RADOVI</v>
      </c>
      <c r="C700" s="69"/>
      <c r="D700" s="70"/>
      <c r="E700" s="858"/>
      <c r="F700" s="724">
        <f>F691</f>
        <v>2184</v>
      </c>
    </row>
    <row r="701" spans="1:6" ht="13.5" thickBot="1">
      <c r="A701" s="59"/>
      <c r="B701" s="60" t="s">
        <v>275</v>
      </c>
      <c r="C701" s="61"/>
      <c r="D701" s="62"/>
      <c r="E701" s="764"/>
      <c r="F701" s="765">
        <f>SUM(F694:F700)</f>
        <v>184185.80000000002</v>
      </c>
    </row>
    <row r="702" spans="1:6" ht="13.5" thickBot="1">
      <c r="A702" s="259"/>
      <c r="B702" s="261"/>
      <c r="C702" s="262"/>
      <c r="D702" s="263"/>
      <c r="E702" s="859"/>
      <c r="F702" s="860"/>
    </row>
    <row r="703" spans="1:6" ht="13.5" thickBot="1">
      <c r="A703" s="243" t="s">
        <v>373</v>
      </c>
      <c r="B703" s="655" t="s">
        <v>276</v>
      </c>
      <c r="C703" s="655"/>
      <c r="D703" s="655"/>
      <c r="E703" s="655"/>
      <c r="F703" s="656"/>
    </row>
    <row r="704" spans="1:6" ht="13.5" thickBot="1">
      <c r="A704" s="264" t="s">
        <v>370</v>
      </c>
      <c r="B704" s="543" t="s">
        <v>277</v>
      </c>
      <c r="C704" s="543"/>
      <c r="D704" s="543"/>
      <c r="E704" s="861"/>
      <c r="F704" s="862"/>
    </row>
    <row r="705" spans="1:6" ht="29.25" customHeight="1">
      <c r="A705" s="647" t="s">
        <v>744</v>
      </c>
      <c r="B705" s="480" t="s">
        <v>278</v>
      </c>
      <c r="C705" s="481" t="s">
        <v>398</v>
      </c>
      <c r="D705" s="482">
        <v>2</v>
      </c>
      <c r="E705" s="840">
        <v>12</v>
      </c>
      <c r="F705" s="841">
        <f aca="true" t="shared" si="25" ref="F705:F714">E705*D705</f>
        <v>24</v>
      </c>
    </row>
    <row r="706" spans="1:6" ht="25.5">
      <c r="A706" s="648"/>
      <c r="B706" s="467" t="s">
        <v>279</v>
      </c>
      <c r="C706" s="468" t="s">
        <v>376</v>
      </c>
      <c r="D706" s="469">
        <v>30</v>
      </c>
      <c r="E706" s="834">
        <v>0.5</v>
      </c>
      <c r="F706" s="835">
        <f t="shared" si="25"/>
        <v>15</v>
      </c>
    </row>
    <row r="707" spans="1:6" ht="29.25" customHeight="1">
      <c r="A707" s="648" t="s">
        <v>750</v>
      </c>
      <c r="B707" s="467" t="s">
        <v>109</v>
      </c>
      <c r="C707" s="468" t="s">
        <v>398</v>
      </c>
      <c r="D707" s="469">
        <v>2</v>
      </c>
      <c r="E707" s="834">
        <v>0.2</v>
      </c>
      <c r="F707" s="835">
        <f t="shared" si="25"/>
        <v>0.4</v>
      </c>
    </row>
    <row r="708" spans="1:6" ht="12.75">
      <c r="A708" s="648"/>
      <c r="B708" s="467" t="s">
        <v>110</v>
      </c>
      <c r="C708" s="468" t="s">
        <v>398</v>
      </c>
      <c r="D708" s="469">
        <v>4</v>
      </c>
      <c r="E708" s="834">
        <v>0.1</v>
      </c>
      <c r="F708" s="835">
        <f t="shared" si="25"/>
        <v>0.4</v>
      </c>
    </row>
    <row r="709" spans="1:6" ht="12.75">
      <c r="A709" s="477" t="s">
        <v>751</v>
      </c>
      <c r="B709" s="467" t="s">
        <v>111</v>
      </c>
      <c r="C709" s="468" t="s">
        <v>398</v>
      </c>
      <c r="D709" s="469">
        <v>4</v>
      </c>
      <c r="E709" s="834">
        <v>1</v>
      </c>
      <c r="F709" s="835">
        <f t="shared" si="25"/>
        <v>4</v>
      </c>
    </row>
    <row r="710" spans="1:6" ht="12.75">
      <c r="A710" s="477" t="s">
        <v>760</v>
      </c>
      <c r="B710" s="467" t="s">
        <v>598</v>
      </c>
      <c r="C710" s="468" t="s">
        <v>740</v>
      </c>
      <c r="D710" s="469">
        <v>30</v>
      </c>
      <c r="E710" s="834">
        <v>0.02</v>
      </c>
      <c r="F710" s="835">
        <f t="shared" si="25"/>
        <v>0.6</v>
      </c>
    </row>
    <row r="711" spans="1:6" ht="12.75">
      <c r="A711" s="477" t="s">
        <v>761</v>
      </c>
      <c r="B711" s="467" t="s">
        <v>599</v>
      </c>
      <c r="C711" s="468" t="s">
        <v>385</v>
      </c>
      <c r="D711" s="469">
        <v>0.5</v>
      </c>
      <c r="E711" s="834">
        <v>18</v>
      </c>
      <c r="F711" s="835">
        <f t="shared" si="25"/>
        <v>9</v>
      </c>
    </row>
    <row r="712" spans="1:6" ht="12.75">
      <c r="A712" s="477" t="s">
        <v>386</v>
      </c>
      <c r="B712" s="467" t="s">
        <v>600</v>
      </c>
      <c r="C712" s="468" t="s">
        <v>385</v>
      </c>
      <c r="D712" s="469">
        <v>0.5</v>
      </c>
      <c r="E712" s="834">
        <v>25</v>
      </c>
      <c r="F712" s="835">
        <f t="shared" si="25"/>
        <v>12.5</v>
      </c>
    </row>
    <row r="713" spans="1:6" ht="12.75">
      <c r="A713" s="477" t="s">
        <v>387</v>
      </c>
      <c r="B713" s="467" t="s">
        <v>601</v>
      </c>
      <c r="C713" s="468" t="s">
        <v>385</v>
      </c>
      <c r="D713" s="469">
        <v>0.5</v>
      </c>
      <c r="E713" s="834">
        <v>150</v>
      </c>
      <c r="F713" s="835">
        <f t="shared" si="25"/>
        <v>75</v>
      </c>
    </row>
    <row r="714" spans="1:6" ht="12.75">
      <c r="A714" s="477" t="s">
        <v>762</v>
      </c>
      <c r="B714" s="467" t="s">
        <v>602</v>
      </c>
      <c r="C714" s="468" t="s">
        <v>398</v>
      </c>
      <c r="D714" s="469">
        <v>1</v>
      </c>
      <c r="E714" s="834">
        <v>260</v>
      </c>
      <c r="F714" s="835">
        <f t="shared" si="25"/>
        <v>260</v>
      </c>
    </row>
    <row r="715" spans="1:6" ht="13.5" thickBot="1">
      <c r="A715" s="478"/>
      <c r="B715" s="538" t="s">
        <v>509</v>
      </c>
      <c r="C715" s="474"/>
      <c r="D715" s="475"/>
      <c r="E715" s="846"/>
      <c r="F715" s="863">
        <f>SUM(F705:F714)</f>
        <v>400.9</v>
      </c>
    </row>
    <row r="716" spans="1:6" ht="13.5" thickBot="1">
      <c r="A716" s="537" t="s">
        <v>371</v>
      </c>
      <c r="B716" s="650" t="s">
        <v>603</v>
      </c>
      <c r="C716" s="650"/>
      <c r="D716" s="650"/>
      <c r="E716" s="650"/>
      <c r="F716" s="651"/>
    </row>
    <row r="717" spans="1:6" ht="12.75">
      <c r="A717" s="265"/>
      <c r="B717" s="649" t="s">
        <v>604</v>
      </c>
      <c r="C717" s="649"/>
      <c r="D717" s="649"/>
      <c r="E717" s="864"/>
      <c r="F717" s="865"/>
    </row>
    <row r="718" spans="1:6" ht="13.5" thickBot="1">
      <c r="A718" s="539">
        <v>1</v>
      </c>
      <c r="B718" s="540" t="s">
        <v>605</v>
      </c>
      <c r="C718" s="540"/>
      <c r="D718" s="540"/>
      <c r="E718" s="866"/>
      <c r="F718" s="867"/>
    </row>
    <row r="719" spans="1:6" ht="12.75">
      <c r="A719" s="479" t="s">
        <v>744</v>
      </c>
      <c r="B719" s="480" t="s">
        <v>606</v>
      </c>
      <c r="C719" s="481" t="s">
        <v>376</v>
      </c>
      <c r="D719" s="541">
        <v>20</v>
      </c>
      <c r="E719" s="840">
        <v>0.1</v>
      </c>
      <c r="F719" s="841">
        <f aca="true" t="shared" si="26" ref="F719:F730">E719*D719</f>
        <v>2</v>
      </c>
    </row>
    <row r="720" spans="1:6" ht="25.5">
      <c r="A720" s="477" t="s">
        <v>750</v>
      </c>
      <c r="B720" s="467" t="s">
        <v>607</v>
      </c>
      <c r="C720" s="468" t="s">
        <v>376</v>
      </c>
      <c r="D720" s="523">
        <v>5</v>
      </c>
      <c r="E720" s="834">
        <v>0.1</v>
      </c>
      <c r="F720" s="835">
        <f t="shared" si="26"/>
        <v>0.5</v>
      </c>
    </row>
    <row r="721" spans="1:6" ht="25.5">
      <c r="A721" s="477" t="s">
        <v>751</v>
      </c>
      <c r="B721" s="467" t="s">
        <v>608</v>
      </c>
      <c r="C721" s="468" t="s">
        <v>376</v>
      </c>
      <c r="D721" s="523">
        <v>5</v>
      </c>
      <c r="E721" s="834">
        <v>5</v>
      </c>
      <c r="F721" s="835">
        <f t="shared" si="26"/>
        <v>25</v>
      </c>
    </row>
    <row r="722" spans="1:6" ht="25.5">
      <c r="A722" s="477" t="s">
        <v>760</v>
      </c>
      <c r="B722" s="467" t="s">
        <v>609</v>
      </c>
      <c r="C722" s="468" t="s">
        <v>401</v>
      </c>
      <c r="D722" s="523">
        <v>2</v>
      </c>
      <c r="E722" s="834">
        <v>20</v>
      </c>
      <c r="F722" s="835">
        <f t="shared" si="26"/>
        <v>40</v>
      </c>
    </row>
    <row r="723" spans="1:6" ht="38.25">
      <c r="A723" s="477" t="s">
        <v>761</v>
      </c>
      <c r="B723" s="467" t="s">
        <v>610</v>
      </c>
      <c r="C723" s="468" t="s">
        <v>401</v>
      </c>
      <c r="D723" s="523">
        <v>2</v>
      </c>
      <c r="E723" s="834">
        <v>20</v>
      </c>
      <c r="F723" s="835">
        <f t="shared" si="26"/>
        <v>40</v>
      </c>
    </row>
    <row r="724" spans="1:6" ht="25.5">
      <c r="A724" s="477" t="s">
        <v>386</v>
      </c>
      <c r="B724" s="467" t="s">
        <v>919</v>
      </c>
      <c r="C724" s="468" t="s">
        <v>401</v>
      </c>
      <c r="D724" s="523">
        <v>2</v>
      </c>
      <c r="E724" s="834">
        <v>14</v>
      </c>
      <c r="F724" s="835">
        <f t="shared" si="26"/>
        <v>28</v>
      </c>
    </row>
    <row r="725" spans="1:6" ht="38.25">
      <c r="A725" s="477" t="s">
        <v>387</v>
      </c>
      <c r="B725" s="467" t="s">
        <v>920</v>
      </c>
      <c r="C725" s="468" t="s">
        <v>401</v>
      </c>
      <c r="D725" s="523">
        <v>2</v>
      </c>
      <c r="E725" s="834">
        <v>30</v>
      </c>
      <c r="F725" s="835">
        <f t="shared" si="26"/>
        <v>60</v>
      </c>
    </row>
    <row r="726" spans="1:6" ht="67.5" customHeight="1">
      <c r="A726" s="477" t="s">
        <v>762</v>
      </c>
      <c r="B726" s="467" t="s">
        <v>921</v>
      </c>
      <c r="C726" s="468" t="s">
        <v>376</v>
      </c>
      <c r="D726" s="523">
        <v>5</v>
      </c>
      <c r="E726" s="834">
        <v>15</v>
      </c>
      <c r="F726" s="835">
        <f t="shared" si="26"/>
        <v>75</v>
      </c>
    </row>
    <row r="727" spans="1:6" ht="12.75">
      <c r="A727" s="477" t="s">
        <v>763</v>
      </c>
      <c r="B727" s="467" t="s">
        <v>922</v>
      </c>
      <c r="C727" s="468" t="s">
        <v>376</v>
      </c>
      <c r="D727" s="523">
        <v>5</v>
      </c>
      <c r="E727" s="834">
        <v>0.3</v>
      </c>
      <c r="F727" s="835">
        <f t="shared" si="26"/>
        <v>1.5</v>
      </c>
    </row>
    <row r="728" spans="1:6" ht="38.25">
      <c r="A728" s="477" t="s">
        <v>736</v>
      </c>
      <c r="B728" s="467" t="s">
        <v>612</v>
      </c>
      <c r="C728" s="468" t="s">
        <v>376</v>
      </c>
      <c r="D728" s="523">
        <v>20</v>
      </c>
      <c r="E728" s="834">
        <v>5</v>
      </c>
      <c r="F728" s="835">
        <f t="shared" si="26"/>
        <v>100</v>
      </c>
    </row>
    <row r="729" spans="1:6" ht="25.5">
      <c r="A729" s="477" t="s">
        <v>392</v>
      </c>
      <c r="B729" s="467" t="s">
        <v>69</v>
      </c>
      <c r="C729" s="468" t="s">
        <v>398</v>
      </c>
      <c r="D729" s="523">
        <v>1</v>
      </c>
      <c r="E729" s="834"/>
      <c r="F729" s="835">
        <f t="shared" si="26"/>
        <v>0</v>
      </c>
    </row>
    <row r="730" spans="1:6" ht="66" customHeight="1" thickBot="1">
      <c r="A730" s="478" t="s">
        <v>737</v>
      </c>
      <c r="B730" s="497" t="s">
        <v>75</v>
      </c>
      <c r="C730" s="474" t="s">
        <v>398</v>
      </c>
      <c r="D730" s="522">
        <v>1</v>
      </c>
      <c r="E730" s="846">
        <v>100</v>
      </c>
      <c r="F730" s="847">
        <f t="shared" si="26"/>
        <v>100</v>
      </c>
    </row>
    <row r="731" spans="1:6" ht="13.5" thickBot="1">
      <c r="A731" s="266"/>
      <c r="B731" s="267" t="s">
        <v>76</v>
      </c>
      <c r="C731" s="268"/>
      <c r="D731" s="269"/>
      <c r="E731" s="836"/>
      <c r="F731" s="837">
        <f>SUM(F719:F730)</f>
        <v>472</v>
      </c>
    </row>
    <row r="732" spans="1:6" ht="13.5" thickBot="1">
      <c r="A732" s="48"/>
      <c r="B732" s="75"/>
      <c r="C732" s="76"/>
      <c r="D732" s="51"/>
      <c r="E732" s="751"/>
      <c r="F732" s="752"/>
    </row>
    <row r="733" spans="1:6" ht="13.5" thickBot="1">
      <c r="A733" s="542">
        <v>2</v>
      </c>
      <c r="B733" s="637" t="s">
        <v>77</v>
      </c>
      <c r="C733" s="637"/>
      <c r="D733" s="637"/>
      <c r="E733" s="637"/>
      <c r="F733" s="638"/>
    </row>
    <row r="734" spans="1:6" ht="12.75">
      <c r="A734" s="479" t="s">
        <v>744</v>
      </c>
      <c r="B734" s="480" t="s">
        <v>78</v>
      </c>
      <c r="C734" s="481" t="s">
        <v>376</v>
      </c>
      <c r="D734" s="541">
        <v>15</v>
      </c>
      <c r="E734" s="840">
        <v>3</v>
      </c>
      <c r="F734" s="841">
        <f aca="true" t="shared" si="27" ref="F734:F742">E734*D734</f>
        <v>45</v>
      </c>
    </row>
    <row r="735" spans="1:6" ht="12.75">
      <c r="A735" s="477" t="s">
        <v>750</v>
      </c>
      <c r="B735" s="467" t="s">
        <v>79</v>
      </c>
      <c r="C735" s="468" t="s">
        <v>738</v>
      </c>
      <c r="D735" s="523">
        <v>1</v>
      </c>
      <c r="E735" s="834">
        <v>20</v>
      </c>
      <c r="F735" s="835">
        <f t="shared" si="27"/>
        <v>20</v>
      </c>
    </row>
    <row r="736" spans="1:6" ht="12.75">
      <c r="A736" s="477" t="s">
        <v>751</v>
      </c>
      <c r="B736" s="467" t="s">
        <v>80</v>
      </c>
      <c r="C736" s="468" t="s">
        <v>738</v>
      </c>
      <c r="D736" s="523">
        <v>1</v>
      </c>
      <c r="E736" s="834">
        <v>25</v>
      </c>
      <c r="F736" s="835">
        <f t="shared" si="27"/>
        <v>25</v>
      </c>
    </row>
    <row r="737" spans="1:6" ht="12.75">
      <c r="A737" s="477" t="s">
        <v>760</v>
      </c>
      <c r="B737" s="467" t="s">
        <v>81</v>
      </c>
      <c r="C737" s="468" t="s">
        <v>738</v>
      </c>
      <c r="D737" s="523">
        <v>1</v>
      </c>
      <c r="E737" s="834">
        <v>5</v>
      </c>
      <c r="F737" s="835">
        <f t="shared" si="27"/>
        <v>5</v>
      </c>
    </row>
    <row r="738" spans="1:6" ht="12.75">
      <c r="A738" s="477" t="s">
        <v>761</v>
      </c>
      <c r="B738" s="467" t="s">
        <v>82</v>
      </c>
      <c r="C738" s="468" t="s">
        <v>738</v>
      </c>
      <c r="D738" s="523">
        <v>1</v>
      </c>
      <c r="E738" s="834">
        <v>1.5</v>
      </c>
      <c r="F738" s="835">
        <f t="shared" si="27"/>
        <v>1.5</v>
      </c>
    </row>
    <row r="739" spans="1:6" ht="12.75">
      <c r="A739" s="477" t="s">
        <v>386</v>
      </c>
      <c r="B739" s="467" t="s">
        <v>83</v>
      </c>
      <c r="C739" s="468" t="s">
        <v>376</v>
      </c>
      <c r="D739" s="523">
        <v>5</v>
      </c>
      <c r="E739" s="834">
        <v>0.5</v>
      </c>
      <c r="F739" s="835">
        <f t="shared" si="27"/>
        <v>2.5</v>
      </c>
    </row>
    <row r="740" spans="1:6" ht="12.75">
      <c r="A740" s="477" t="s">
        <v>387</v>
      </c>
      <c r="B740" s="467" t="s">
        <v>84</v>
      </c>
      <c r="C740" s="468" t="s">
        <v>376</v>
      </c>
      <c r="D740" s="523">
        <v>10</v>
      </c>
      <c r="E740" s="834">
        <v>0.4</v>
      </c>
      <c r="F740" s="835">
        <f t="shared" si="27"/>
        <v>4</v>
      </c>
    </row>
    <row r="741" spans="1:6" ht="38.25">
      <c r="A741" s="477" t="s">
        <v>762</v>
      </c>
      <c r="B741" s="467" t="s">
        <v>85</v>
      </c>
      <c r="C741" s="468" t="s">
        <v>738</v>
      </c>
      <c r="D741" s="523">
        <v>1</v>
      </c>
      <c r="E741" s="834">
        <v>40</v>
      </c>
      <c r="F741" s="835">
        <f t="shared" si="27"/>
        <v>40</v>
      </c>
    </row>
    <row r="742" spans="1:6" ht="39" thickBot="1">
      <c r="A742" s="478" t="s">
        <v>763</v>
      </c>
      <c r="B742" s="497" t="s">
        <v>86</v>
      </c>
      <c r="C742" s="474" t="s">
        <v>738</v>
      </c>
      <c r="D742" s="522">
        <v>1</v>
      </c>
      <c r="E742" s="846">
        <v>40</v>
      </c>
      <c r="F742" s="847">
        <f t="shared" si="27"/>
        <v>40</v>
      </c>
    </row>
    <row r="743" spans="1:6" ht="13.5" thickBot="1">
      <c r="A743" s="266"/>
      <c r="B743" s="267" t="s">
        <v>87</v>
      </c>
      <c r="C743" s="268"/>
      <c r="D743" s="269"/>
      <c r="E743" s="836"/>
      <c r="F743" s="837">
        <f>SUM(F734:F742)</f>
        <v>183</v>
      </c>
    </row>
    <row r="744" spans="1:6" ht="13.5" thickBot="1">
      <c r="A744" s="48"/>
      <c r="B744" s="75"/>
      <c r="C744" s="76"/>
      <c r="D744" s="51"/>
      <c r="E744" s="751"/>
      <c r="F744" s="752"/>
    </row>
    <row r="745" spans="1:6" ht="13.5" thickBot="1">
      <c r="A745" s="266"/>
      <c r="B745" s="267" t="s">
        <v>372</v>
      </c>
      <c r="C745" s="268"/>
      <c r="D745" s="269"/>
      <c r="E745" s="836"/>
      <c r="F745" s="837">
        <f>F743+F731</f>
        <v>655</v>
      </c>
    </row>
    <row r="746" spans="1:6" ht="13.5" thickBot="1">
      <c r="A746" s="48"/>
      <c r="B746" s="75"/>
      <c r="C746" s="76"/>
      <c r="D746" s="51"/>
      <c r="E746" s="751"/>
      <c r="F746" s="752"/>
    </row>
    <row r="747" spans="1:6" ht="13.5" thickBot="1">
      <c r="A747" s="542" t="s">
        <v>389</v>
      </c>
      <c r="B747" s="637" t="s">
        <v>88</v>
      </c>
      <c r="C747" s="637"/>
      <c r="D747" s="637"/>
      <c r="E747" s="637"/>
      <c r="F747" s="638"/>
    </row>
    <row r="748" spans="1:8" ht="13.5" thickBot="1">
      <c r="A748" s="530" t="s">
        <v>744</v>
      </c>
      <c r="B748" s="544" t="s">
        <v>89</v>
      </c>
      <c r="C748" s="545"/>
      <c r="D748" s="546">
        <v>1</v>
      </c>
      <c r="E748" s="855">
        <v>52.37</v>
      </c>
      <c r="F748" s="856">
        <f>E748*D748</f>
        <v>52.37</v>
      </c>
      <c r="H748" s="2">
        <f>E748*D748</f>
        <v>52.37</v>
      </c>
    </row>
    <row r="749" spans="1:6" ht="13.5" thickBot="1">
      <c r="A749" s="266"/>
      <c r="B749" s="267" t="s">
        <v>90</v>
      </c>
      <c r="C749" s="268"/>
      <c r="D749" s="269"/>
      <c r="E749" s="836"/>
      <c r="F749" s="837">
        <f>SUM(F748:F748)</f>
        <v>52.37</v>
      </c>
    </row>
    <row r="750" spans="1:6" ht="13.5" thickBot="1">
      <c r="A750" s="48"/>
      <c r="B750" s="75"/>
      <c r="C750" s="76"/>
      <c r="D750" s="51"/>
      <c r="E750" s="751"/>
      <c r="F750" s="752"/>
    </row>
    <row r="751" spans="1:6" ht="13.5" thickBot="1">
      <c r="A751" s="542" t="s">
        <v>374</v>
      </c>
      <c r="B751" s="637" t="s">
        <v>91</v>
      </c>
      <c r="C751" s="637"/>
      <c r="D751" s="637"/>
      <c r="E751" s="637"/>
      <c r="F751" s="638"/>
    </row>
    <row r="752" spans="1:6" ht="13.5" thickBot="1">
      <c r="A752" s="530" t="s">
        <v>744</v>
      </c>
      <c r="B752" s="544" t="s">
        <v>92</v>
      </c>
      <c r="C752" s="545"/>
      <c r="D752" s="546">
        <v>1</v>
      </c>
      <c r="E752" s="855">
        <v>800</v>
      </c>
      <c r="F752" s="856">
        <f>E752*D752</f>
        <v>800</v>
      </c>
    </row>
    <row r="753" spans="1:6" ht="13.5" thickBot="1">
      <c r="A753" s="266"/>
      <c r="B753" s="267" t="s">
        <v>93</v>
      </c>
      <c r="C753" s="268"/>
      <c r="D753" s="269"/>
      <c r="E753" s="836"/>
      <c r="F753" s="837">
        <f>SUM(F752:F752)</f>
        <v>800</v>
      </c>
    </row>
    <row r="754" spans="1:6" ht="13.5" thickBot="1">
      <c r="A754" s="48"/>
      <c r="B754" s="75"/>
      <c r="C754" s="76"/>
      <c r="D754" s="51"/>
      <c r="E754" s="751"/>
      <c r="F754" s="752"/>
    </row>
    <row r="755" spans="1:6" ht="13.5" thickBot="1">
      <c r="A755" s="542" t="s">
        <v>764</v>
      </c>
      <c r="B755" s="637" t="s">
        <v>94</v>
      </c>
      <c r="C755" s="637"/>
      <c r="D755" s="637"/>
      <c r="E755" s="637"/>
      <c r="F755" s="638"/>
    </row>
    <row r="756" spans="1:6" ht="25.5">
      <c r="A756" s="479" t="s">
        <v>744</v>
      </c>
      <c r="B756" s="480" t="s">
        <v>95</v>
      </c>
      <c r="C756" s="481"/>
      <c r="D756" s="541">
        <v>1</v>
      </c>
      <c r="E756" s="840">
        <v>80</v>
      </c>
      <c r="F756" s="841">
        <f>E756*D756</f>
        <v>80</v>
      </c>
    </row>
    <row r="757" spans="1:6" ht="13.5" thickBot="1">
      <c r="A757" s="478" t="s">
        <v>750</v>
      </c>
      <c r="B757" s="497" t="s">
        <v>96</v>
      </c>
      <c r="C757" s="474"/>
      <c r="D757" s="522">
        <v>1</v>
      </c>
      <c r="E757" s="846">
        <v>100</v>
      </c>
      <c r="F757" s="847">
        <f>E757*D757</f>
        <v>100</v>
      </c>
    </row>
    <row r="758" spans="1:6" ht="13.5" thickBot="1">
      <c r="A758" s="266"/>
      <c r="B758" s="267" t="s">
        <v>93</v>
      </c>
      <c r="C758" s="268"/>
      <c r="D758" s="269"/>
      <c r="E758" s="836"/>
      <c r="F758" s="837">
        <f>SUM(F756:F757)</f>
        <v>180</v>
      </c>
    </row>
    <row r="759" spans="1:6" ht="13.5" thickBot="1">
      <c r="A759" s="48"/>
      <c r="B759" s="75"/>
      <c r="C759" s="76"/>
      <c r="D759" s="51"/>
      <c r="E759" s="751"/>
      <c r="F759" s="752"/>
    </row>
    <row r="760" spans="1:6" ht="13.5" thickBot="1">
      <c r="A760" s="11"/>
      <c r="B760" s="12" t="s">
        <v>369</v>
      </c>
      <c r="C760" s="13"/>
      <c r="D760" s="14"/>
      <c r="E760" s="716"/>
      <c r="F760" s="717"/>
    </row>
    <row r="761" spans="1:6" ht="12.75">
      <c r="A761" s="64" t="s">
        <v>370</v>
      </c>
      <c r="B761" s="270" t="str">
        <f>B704</f>
        <v>MATERIJAL</v>
      </c>
      <c r="C761" s="65"/>
      <c r="D761" s="66"/>
      <c r="E761" s="857"/>
      <c r="F761" s="728">
        <f>F715</f>
        <v>400.9</v>
      </c>
    </row>
    <row r="762" spans="1:6" ht="12.75">
      <c r="A762" s="67" t="s">
        <v>371</v>
      </c>
      <c r="B762" s="5" t="str">
        <f>B716</f>
        <v>RADOVI</v>
      </c>
      <c r="C762" s="54"/>
      <c r="D762" s="7"/>
      <c r="E762" s="760"/>
      <c r="F762" s="713">
        <f>F745</f>
        <v>655</v>
      </c>
    </row>
    <row r="763" spans="1:6" ht="12.75">
      <c r="A763" s="67" t="s">
        <v>389</v>
      </c>
      <c r="B763" s="5" t="str">
        <f>B747</f>
        <v>Nepredviđeni radovi</v>
      </c>
      <c r="C763" s="54"/>
      <c r="D763" s="7"/>
      <c r="E763" s="760"/>
      <c r="F763" s="713">
        <f>F749</f>
        <v>52.37</v>
      </c>
    </row>
    <row r="764" spans="1:6" ht="12.75">
      <c r="A764" s="67" t="s">
        <v>374</v>
      </c>
      <c r="B764" s="5" t="str">
        <f>B751</f>
        <v>Transportni troškovi</v>
      </c>
      <c r="C764" s="54"/>
      <c r="D764" s="7"/>
      <c r="E764" s="760"/>
      <c r="F764" s="713">
        <f>F753</f>
        <v>800</v>
      </c>
    </row>
    <row r="765" spans="1:6" ht="13.5" thickBot="1">
      <c r="A765" s="68" t="s">
        <v>764</v>
      </c>
      <c r="B765" s="6" t="str">
        <f>B755</f>
        <v>Završni radovi</v>
      </c>
      <c r="C765" s="69"/>
      <c r="D765" s="70"/>
      <c r="E765" s="858"/>
      <c r="F765" s="724">
        <f>F758</f>
        <v>180</v>
      </c>
    </row>
    <row r="766" spans="1:6" ht="13.5" thickBot="1">
      <c r="A766" s="59"/>
      <c r="B766" s="60" t="s">
        <v>372</v>
      </c>
      <c r="C766" s="61"/>
      <c r="D766" s="62"/>
      <c r="E766" s="764"/>
      <c r="F766" s="765">
        <f>SUM(F761:F765)</f>
        <v>2088.27</v>
      </c>
    </row>
    <row r="767" spans="1:6" ht="10.5" customHeight="1" thickBot="1">
      <c r="A767" s="236"/>
      <c r="B767" s="237"/>
      <c r="C767" s="238"/>
      <c r="D767" s="227"/>
      <c r="E767" s="809"/>
      <c r="F767" s="813"/>
    </row>
    <row r="768" spans="1:6" ht="11.25" customHeight="1" thickBot="1">
      <c r="A768" s="271" t="s">
        <v>741</v>
      </c>
      <c r="B768" s="639" t="s">
        <v>681</v>
      </c>
      <c r="C768" s="639"/>
      <c r="D768" s="639"/>
      <c r="E768" s="639"/>
      <c r="F768" s="640"/>
    </row>
    <row r="769" spans="1:6" ht="13.5" thickTop="1">
      <c r="A769" s="641" t="s">
        <v>97</v>
      </c>
      <c r="B769" s="643" t="s">
        <v>98</v>
      </c>
      <c r="C769" s="272" t="s">
        <v>99</v>
      </c>
      <c r="D769" s="273" t="s">
        <v>380</v>
      </c>
      <c r="E769" s="868" t="s">
        <v>99</v>
      </c>
      <c r="F769" s="868" t="s">
        <v>100</v>
      </c>
    </row>
    <row r="770" spans="1:6" ht="13.5" thickBot="1">
      <c r="A770" s="642"/>
      <c r="B770" s="632"/>
      <c r="C770" s="274" t="s">
        <v>101</v>
      </c>
      <c r="D770" s="275"/>
      <c r="E770" s="869" t="s">
        <v>102</v>
      </c>
      <c r="F770" s="869" t="s">
        <v>102</v>
      </c>
    </row>
    <row r="771" spans="1:6" ht="115.5" thickBot="1">
      <c r="A771" s="557" t="s">
        <v>103</v>
      </c>
      <c r="B771" s="276" t="s">
        <v>682</v>
      </c>
      <c r="C771" s="548" t="s">
        <v>738</v>
      </c>
      <c r="D771" s="547">
        <v>1</v>
      </c>
      <c r="E771" s="870">
        <v>1900</v>
      </c>
      <c r="F771" s="871">
        <f>E771*D771</f>
        <v>1900</v>
      </c>
    </row>
    <row r="772" spans="1:6" ht="24.75" thickBot="1">
      <c r="A772" s="558" t="s">
        <v>106</v>
      </c>
      <c r="B772" s="276" t="s">
        <v>683</v>
      </c>
      <c r="C772" s="548" t="s">
        <v>738</v>
      </c>
      <c r="D772" s="547">
        <v>1</v>
      </c>
      <c r="E772" s="872">
        <v>190</v>
      </c>
      <c r="F772" s="873">
        <f>E772*D772</f>
        <v>190</v>
      </c>
    </row>
    <row r="773" spans="1:6" ht="51">
      <c r="A773" s="644" t="s">
        <v>107</v>
      </c>
      <c r="B773" s="278" t="s">
        <v>108</v>
      </c>
      <c r="C773" s="549" t="s">
        <v>738</v>
      </c>
      <c r="D773" s="552">
        <v>137</v>
      </c>
      <c r="E773" s="872">
        <v>5</v>
      </c>
      <c r="F773" s="873">
        <f>E773*D773</f>
        <v>685</v>
      </c>
    </row>
    <row r="774" spans="1:6" ht="12.75">
      <c r="A774" s="645"/>
      <c r="B774" s="277" t="s">
        <v>118</v>
      </c>
      <c r="C774" s="550"/>
      <c r="D774" s="553"/>
      <c r="E774" s="874"/>
      <c r="F774" s="875"/>
    </row>
    <row r="775" spans="1:6" ht="13.5" thickBot="1">
      <c r="A775" s="646"/>
      <c r="B775" s="282" t="s">
        <v>105</v>
      </c>
      <c r="C775" s="551"/>
      <c r="D775" s="554"/>
      <c r="E775" s="876"/>
      <c r="F775" s="877"/>
    </row>
    <row r="776" spans="1:6" ht="39" thickBot="1">
      <c r="A776" s="558" t="s">
        <v>119</v>
      </c>
      <c r="B776" s="276" t="s">
        <v>684</v>
      </c>
      <c r="C776" s="548" t="s">
        <v>738</v>
      </c>
      <c r="D776" s="552">
        <v>523</v>
      </c>
      <c r="E776" s="872">
        <v>5</v>
      </c>
      <c r="F776" s="873">
        <f>E776*D776</f>
        <v>2615</v>
      </c>
    </row>
    <row r="777" spans="1:6" ht="51.75" thickBot="1">
      <c r="A777" s="558" t="s">
        <v>120</v>
      </c>
      <c r="B777" s="276" t="s">
        <v>685</v>
      </c>
      <c r="C777" s="549" t="s">
        <v>738</v>
      </c>
      <c r="D777" s="552">
        <v>4</v>
      </c>
      <c r="E777" s="872">
        <v>15</v>
      </c>
      <c r="F777" s="873">
        <f>E777*D777</f>
        <v>60</v>
      </c>
    </row>
    <row r="778" spans="1:6" ht="26.25" thickBot="1">
      <c r="A778" s="284" t="s">
        <v>121</v>
      </c>
      <c r="B778" s="285" t="s">
        <v>122</v>
      </c>
      <c r="C778" s="286" t="s">
        <v>123</v>
      </c>
      <c r="D778" s="555">
        <v>1</v>
      </c>
      <c r="E778" s="878">
        <v>110</v>
      </c>
      <c r="F778" s="879">
        <f aca="true" t="shared" si="28" ref="F778:F784">E778*D778</f>
        <v>110</v>
      </c>
    </row>
    <row r="779" spans="1:6" ht="39" thickBot="1">
      <c r="A779" s="288" t="s">
        <v>124</v>
      </c>
      <c r="B779" s="289" t="s">
        <v>125</v>
      </c>
      <c r="C779" s="290" t="s">
        <v>123</v>
      </c>
      <c r="D779" s="556">
        <v>2</v>
      </c>
      <c r="E779" s="880">
        <v>310</v>
      </c>
      <c r="F779" s="879">
        <f t="shared" si="28"/>
        <v>620</v>
      </c>
    </row>
    <row r="780" spans="1:6" ht="39" thickBot="1">
      <c r="A780" s="288" t="s">
        <v>126</v>
      </c>
      <c r="B780" s="289" t="s">
        <v>127</v>
      </c>
      <c r="C780" s="290" t="s">
        <v>123</v>
      </c>
      <c r="D780" s="556">
        <v>1</v>
      </c>
      <c r="E780" s="880">
        <v>340</v>
      </c>
      <c r="F780" s="879">
        <f t="shared" si="28"/>
        <v>340</v>
      </c>
    </row>
    <row r="781" spans="1:6" ht="39" thickBot="1">
      <c r="A781" s="288" t="s">
        <v>128</v>
      </c>
      <c r="B781" s="292" t="s">
        <v>129</v>
      </c>
      <c r="C781" s="290" t="s">
        <v>123</v>
      </c>
      <c r="D781" s="555">
        <v>1</v>
      </c>
      <c r="E781" s="881">
        <v>370</v>
      </c>
      <c r="F781" s="879">
        <f t="shared" si="28"/>
        <v>370</v>
      </c>
    </row>
    <row r="782" spans="1:6" ht="39" thickBot="1">
      <c r="A782" s="293" t="s">
        <v>130</v>
      </c>
      <c r="B782" s="292" t="s">
        <v>185</v>
      </c>
      <c r="C782" s="290" t="s">
        <v>123</v>
      </c>
      <c r="D782" s="555">
        <v>1</v>
      </c>
      <c r="E782" s="881">
        <v>380</v>
      </c>
      <c r="F782" s="879">
        <f t="shared" si="28"/>
        <v>380</v>
      </c>
    </row>
    <row r="783" spans="1:6" ht="26.25" thickBot="1">
      <c r="A783" s="295" t="s">
        <v>186</v>
      </c>
      <c r="B783" s="296" t="s">
        <v>187</v>
      </c>
      <c r="C783" s="290" t="s">
        <v>123</v>
      </c>
      <c r="D783" s="294">
        <v>7</v>
      </c>
      <c r="E783" s="882">
        <v>130</v>
      </c>
      <c r="F783" s="883">
        <f t="shared" si="28"/>
        <v>910</v>
      </c>
    </row>
    <row r="784" spans="1:6" ht="13.5" thickBot="1">
      <c r="A784" s="295" t="s">
        <v>188</v>
      </c>
      <c r="B784" s="296" t="s">
        <v>189</v>
      </c>
      <c r="C784" s="290" t="s">
        <v>738</v>
      </c>
      <c r="D784" s="291">
        <v>2</v>
      </c>
      <c r="E784" s="884">
        <v>20</v>
      </c>
      <c r="F784" s="883">
        <f t="shared" si="28"/>
        <v>40</v>
      </c>
    </row>
    <row r="785" spans="1:6" ht="25.5">
      <c r="A785" s="559" t="s">
        <v>190</v>
      </c>
      <c r="B785" s="298" t="s">
        <v>191</v>
      </c>
      <c r="C785" s="279"/>
      <c r="D785" s="281"/>
      <c r="E785" s="885"/>
      <c r="F785" s="886"/>
    </row>
    <row r="786" spans="1:6" ht="12.75">
      <c r="A786" s="560"/>
      <c r="B786" s="299" t="s">
        <v>766</v>
      </c>
      <c r="C786" s="280" t="s">
        <v>738</v>
      </c>
      <c r="D786" s="281">
        <v>1</v>
      </c>
      <c r="E786" s="885">
        <v>340</v>
      </c>
      <c r="F786" s="886">
        <f>E786*D786</f>
        <v>340</v>
      </c>
    </row>
    <row r="787" spans="1:6" ht="12.75">
      <c r="A787" s="560"/>
      <c r="B787" s="299" t="s">
        <v>104</v>
      </c>
      <c r="C787" s="280" t="s">
        <v>738</v>
      </c>
      <c r="D787" s="281">
        <v>3</v>
      </c>
      <c r="E787" s="885">
        <v>275</v>
      </c>
      <c r="F787" s="886">
        <f>E787*D787</f>
        <v>825</v>
      </c>
    </row>
    <row r="788" spans="1:6" ht="12.75">
      <c r="A788" s="560"/>
      <c r="B788" s="299" t="s">
        <v>192</v>
      </c>
      <c r="C788" s="280" t="s">
        <v>738</v>
      </c>
      <c r="D788" s="281">
        <v>2</v>
      </c>
      <c r="E788" s="885">
        <v>90</v>
      </c>
      <c r="F788" s="886">
        <f>E788*D788</f>
        <v>180</v>
      </c>
    </row>
    <row r="789" spans="1:6" ht="13.5" thickBot="1">
      <c r="A789" s="561"/>
      <c r="B789" s="301" t="s">
        <v>193</v>
      </c>
      <c r="C789" s="283" t="s">
        <v>738</v>
      </c>
      <c r="D789" s="260">
        <v>2</v>
      </c>
      <c r="E789" s="887">
        <v>70</v>
      </c>
      <c r="F789" s="886">
        <f>E789*D789</f>
        <v>140</v>
      </c>
    </row>
    <row r="790" spans="1:6" ht="12.75">
      <c r="A790" s="562" t="s">
        <v>194</v>
      </c>
      <c r="B790" s="298" t="s">
        <v>195</v>
      </c>
      <c r="C790" s="280"/>
      <c r="D790" s="281"/>
      <c r="E790" s="885"/>
      <c r="F790" s="888"/>
    </row>
    <row r="791" spans="1:6" ht="12.75">
      <c r="A791" s="563"/>
      <c r="B791" s="299" t="s">
        <v>193</v>
      </c>
      <c r="C791" s="280" t="s">
        <v>738</v>
      </c>
      <c r="D791" s="281">
        <v>60</v>
      </c>
      <c r="E791" s="885">
        <v>55</v>
      </c>
      <c r="F791" s="886">
        <f aca="true" t="shared" si="29" ref="F791:F798">E791*D791</f>
        <v>3300</v>
      </c>
    </row>
    <row r="792" spans="1:6" ht="13.5" thickBot="1">
      <c r="A792" s="564"/>
      <c r="B792" s="301" t="s">
        <v>196</v>
      </c>
      <c r="C792" s="283" t="s">
        <v>738</v>
      </c>
      <c r="D792" s="281">
        <v>4</v>
      </c>
      <c r="E792" s="885">
        <v>35</v>
      </c>
      <c r="F792" s="889">
        <f t="shared" si="29"/>
        <v>140</v>
      </c>
    </row>
    <row r="793" spans="1:6" ht="26.25" thickBot="1">
      <c r="A793" s="293" t="s">
        <v>197</v>
      </c>
      <c r="B793" s="296" t="s">
        <v>198</v>
      </c>
      <c r="C793" s="283" t="s">
        <v>738</v>
      </c>
      <c r="D793" s="294">
        <v>1</v>
      </c>
      <c r="E793" s="882">
        <v>380</v>
      </c>
      <c r="F793" s="886">
        <f t="shared" si="29"/>
        <v>380</v>
      </c>
    </row>
    <row r="794" spans="1:6" ht="26.25" thickBot="1">
      <c r="A794" s="295" t="s">
        <v>199</v>
      </c>
      <c r="B794" s="296" t="s">
        <v>200</v>
      </c>
      <c r="C794" s="290" t="s">
        <v>123</v>
      </c>
      <c r="D794" s="294">
        <v>1</v>
      </c>
      <c r="E794" s="882">
        <v>110</v>
      </c>
      <c r="F794" s="890">
        <f t="shared" si="29"/>
        <v>110</v>
      </c>
    </row>
    <row r="795" spans="1:6" ht="26.25" thickBot="1">
      <c r="A795" s="300" t="s">
        <v>201</v>
      </c>
      <c r="B795" s="302" t="s">
        <v>202</v>
      </c>
      <c r="C795" s="290" t="s">
        <v>123</v>
      </c>
      <c r="D795" s="294">
        <v>1</v>
      </c>
      <c r="E795" s="887">
        <v>60</v>
      </c>
      <c r="F795" s="886">
        <f t="shared" si="29"/>
        <v>60</v>
      </c>
    </row>
    <row r="796" spans="1:6" ht="13.5" thickBot="1">
      <c r="A796" s="293" t="s">
        <v>203</v>
      </c>
      <c r="B796" s="296" t="s">
        <v>204</v>
      </c>
      <c r="C796" s="290" t="s">
        <v>738</v>
      </c>
      <c r="D796" s="294">
        <v>1</v>
      </c>
      <c r="E796" s="882">
        <v>1500</v>
      </c>
      <c r="F796" s="890">
        <f t="shared" si="29"/>
        <v>1500</v>
      </c>
    </row>
    <row r="797" spans="1:6" ht="26.25" thickBot="1">
      <c r="A797" s="559" t="s">
        <v>205</v>
      </c>
      <c r="B797" s="303" t="s">
        <v>686</v>
      </c>
      <c r="C797" s="549" t="s">
        <v>738</v>
      </c>
      <c r="D797" s="552">
        <v>3</v>
      </c>
      <c r="E797" s="891">
        <v>30</v>
      </c>
      <c r="F797" s="892">
        <f>E797*D797</f>
        <v>90</v>
      </c>
    </row>
    <row r="798" spans="1:6" ht="26.25" thickBot="1">
      <c r="A798" s="295" t="s">
        <v>522</v>
      </c>
      <c r="B798" s="296" t="s">
        <v>523</v>
      </c>
      <c r="C798" s="290" t="s">
        <v>738</v>
      </c>
      <c r="D798" s="291">
        <v>3</v>
      </c>
      <c r="E798" s="884">
        <v>50</v>
      </c>
      <c r="F798" s="886">
        <f t="shared" si="29"/>
        <v>150</v>
      </c>
    </row>
    <row r="799" spans="1:6" ht="13.5" thickBot="1">
      <c r="A799" s="295" t="s">
        <v>524</v>
      </c>
      <c r="B799" s="296" t="s">
        <v>525</v>
      </c>
      <c r="C799" s="290" t="s">
        <v>738</v>
      </c>
      <c r="D799" s="291">
        <v>18</v>
      </c>
      <c r="E799" s="884">
        <v>15</v>
      </c>
      <c r="F799" s="890">
        <f>E799*D799</f>
        <v>270</v>
      </c>
    </row>
    <row r="800" spans="1:6" ht="25.5">
      <c r="A800" s="565" t="s">
        <v>526</v>
      </c>
      <c r="B800" s="298" t="s">
        <v>527</v>
      </c>
      <c r="C800" s="305"/>
      <c r="D800" s="306"/>
      <c r="E800" s="893"/>
      <c r="F800" s="894"/>
    </row>
    <row r="801" spans="1:6" ht="25.5">
      <c r="A801" s="566"/>
      <c r="B801" s="307" t="s">
        <v>528</v>
      </c>
      <c r="C801" s="305" t="s">
        <v>529</v>
      </c>
      <c r="D801" s="306">
        <v>60</v>
      </c>
      <c r="E801" s="893">
        <v>2</v>
      </c>
      <c r="F801" s="894">
        <f>E801*D801</f>
        <v>120</v>
      </c>
    </row>
    <row r="802" spans="1:6" ht="25.5">
      <c r="A802" s="566"/>
      <c r="B802" s="307" t="s">
        <v>530</v>
      </c>
      <c r="C802" s="305" t="s">
        <v>529</v>
      </c>
      <c r="D802" s="306">
        <v>2588</v>
      </c>
      <c r="E802" s="893">
        <v>2</v>
      </c>
      <c r="F802" s="894">
        <f>E802*D802</f>
        <v>5176</v>
      </c>
    </row>
    <row r="803" spans="1:6" ht="26.25" thickBot="1">
      <c r="A803" s="567"/>
      <c r="B803" s="304" t="s">
        <v>531</v>
      </c>
      <c r="C803" s="308" t="s">
        <v>529</v>
      </c>
      <c r="D803" s="309">
        <v>950</v>
      </c>
      <c r="E803" s="895">
        <v>2</v>
      </c>
      <c r="F803" s="894">
        <f>E803*D803</f>
        <v>1900</v>
      </c>
    </row>
    <row r="804" spans="1:6" ht="25.5">
      <c r="A804" s="565" t="s">
        <v>532</v>
      </c>
      <c r="B804" s="298" t="s">
        <v>533</v>
      </c>
      <c r="C804" s="310"/>
      <c r="D804" s="311"/>
      <c r="E804" s="893"/>
      <c r="F804" s="896"/>
    </row>
    <row r="805" spans="1:6" ht="25.5">
      <c r="A805" s="566"/>
      <c r="B805" s="299" t="s">
        <v>534</v>
      </c>
      <c r="C805" s="305" t="s">
        <v>529</v>
      </c>
      <c r="D805" s="306"/>
      <c r="E805" s="893"/>
      <c r="F805" s="894"/>
    </row>
    <row r="806" spans="1:6" ht="25.5">
      <c r="A806" s="566"/>
      <c r="B806" s="299" t="s">
        <v>535</v>
      </c>
      <c r="C806" s="305" t="s">
        <v>529</v>
      </c>
      <c r="D806" s="306"/>
      <c r="E806" s="893"/>
      <c r="F806" s="894"/>
    </row>
    <row r="807" spans="1:6" ht="39" customHeight="1">
      <c r="A807" s="566"/>
      <c r="B807" s="307" t="s">
        <v>536</v>
      </c>
      <c r="C807" s="305" t="s">
        <v>529</v>
      </c>
      <c r="D807" s="306"/>
      <c r="E807" s="893"/>
      <c r="F807" s="894"/>
    </row>
    <row r="808" spans="1:6" ht="26.25" thickBot="1">
      <c r="A808" s="567"/>
      <c r="B808" s="304" t="s">
        <v>537</v>
      </c>
      <c r="C808" s="308" t="s">
        <v>529</v>
      </c>
      <c r="D808" s="309"/>
      <c r="E808" s="887"/>
      <c r="F808" s="889"/>
    </row>
    <row r="809" spans="1:6" ht="39" thickBot="1">
      <c r="A809" s="293" t="s">
        <v>538</v>
      </c>
      <c r="B809" s="296" t="s">
        <v>539</v>
      </c>
      <c r="C809" s="628" t="s">
        <v>540</v>
      </c>
      <c r="D809" s="628"/>
      <c r="E809" s="882">
        <f>F803+F802+F801</f>
        <v>7196</v>
      </c>
      <c r="F809" s="894">
        <f>0.4*E809</f>
        <v>2878.4</v>
      </c>
    </row>
    <row r="810" spans="1:6" ht="12.75">
      <c r="A810" s="559" t="s">
        <v>541</v>
      </c>
      <c r="B810" s="298" t="s">
        <v>542</v>
      </c>
      <c r="C810" s="305"/>
      <c r="D810" s="306"/>
      <c r="E810" s="893"/>
      <c r="F810" s="896"/>
    </row>
    <row r="811" spans="1:6" ht="12.75">
      <c r="A811" s="560"/>
      <c r="B811" s="299" t="s">
        <v>543</v>
      </c>
      <c r="C811" s="305" t="s">
        <v>738</v>
      </c>
      <c r="D811" s="306">
        <v>680</v>
      </c>
      <c r="E811" s="893">
        <v>1</v>
      </c>
      <c r="F811" s="894">
        <f aca="true" t="shared" si="30" ref="F811:F820">E811*D811</f>
        <v>680</v>
      </c>
    </row>
    <row r="812" spans="1:6" ht="12.75">
      <c r="A812" s="560"/>
      <c r="B812" s="299"/>
      <c r="C812" s="305"/>
      <c r="D812" s="306"/>
      <c r="E812" s="897"/>
      <c r="F812" s="894">
        <f t="shared" si="30"/>
        <v>0</v>
      </c>
    </row>
    <row r="813" spans="1:6" ht="12.75">
      <c r="A813" s="560"/>
      <c r="B813" s="299" t="s">
        <v>544</v>
      </c>
      <c r="C813" s="305" t="s">
        <v>738</v>
      </c>
      <c r="D813" s="306">
        <v>60</v>
      </c>
      <c r="E813" s="893">
        <v>1.1</v>
      </c>
      <c r="F813" s="894">
        <f t="shared" si="30"/>
        <v>66</v>
      </c>
    </row>
    <row r="814" spans="1:6" ht="12.75">
      <c r="A814" s="560"/>
      <c r="B814" s="299" t="s">
        <v>545</v>
      </c>
      <c r="C814" s="305" t="s">
        <v>738</v>
      </c>
      <c r="D814" s="306">
        <v>25</v>
      </c>
      <c r="E814" s="893">
        <v>2</v>
      </c>
      <c r="F814" s="894">
        <f t="shared" si="30"/>
        <v>50</v>
      </c>
    </row>
    <row r="815" spans="1:6" ht="12.75">
      <c r="A815" s="560"/>
      <c r="B815" s="299" t="s">
        <v>546</v>
      </c>
      <c r="C815" s="305" t="s">
        <v>738</v>
      </c>
      <c r="D815" s="306">
        <v>5</v>
      </c>
      <c r="E815" s="893">
        <v>3</v>
      </c>
      <c r="F815" s="894">
        <f t="shared" si="30"/>
        <v>15</v>
      </c>
    </row>
    <row r="816" spans="1:6" ht="12.75">
      <c r="A816" s="560"/>
      <c r="B816" s="299" t="s">
        <v>547</v>
      </c>
      <c r="C816" s="305" t="s">
        <v>738</v>
      </c>
      <c r="D816" s="306">
        <v>10</v>
      </c>
      <c r="E816" s="893">
        <v>4</v>
      </c>
      <c r="F816" s="894">
        <f t="shared" si="30"/>
        <v>40</v>
      </c>
    </row>
    <row r="817" spans="1:6" ht="12.75">
      <c r="A817" s="560"/>
      <c r="B817" s="299"/>
      <c r="C817" s="305"/>
      <c r="D817" s="306"/>
      <c r="E817" s="897"/>
      <c r="F817" s="894">
        <f t="shared" si="30"/>
        <v>0</v>
      </c>
    </row>
    <row r="818" spans="1:6" ht="12.75">
      <c r="A818" s="560"/>
      <c r="B818" s="299" t="s">
        <v>548</v>
      </c>
      <c r="C818" s="305" t="s">
        <v>738</v>
      </c>
      <c r="D818" s="306">
        <v>8</v>
      </c>
      <c r="E818" s="893">
        <v>1.1</v>
      </c>
      <c r="F818" s="894">
        <f t="shared" si="30"/>
        <v>8.8</v>
      </c>
    </row>
    <row r="819" spans="1:6" ht="14.25" customHeight="1">
      <c r="A819" s="560"/>
      <c r="B819" s="299" t="s">
        <v>549</v>
      </c>
      <c r="C819" s="305" t="s">
        <v>738</v>
      </c>
      <c r="D819" s="306">
        <v>25</v>
      </c>
      <c r="E819" s="893">
        <v>1</v>
      </c>
      <c r="F819" s="894">
        <f t="shared" si="30"/>
        <v>25</v>
      </c>
    </row>
    <row r="820" spans="1:6" ht="13.5" thickBot="1">
      <c r="A820" s="561"/>
      <c r="B820" s="301" t="s">
        <v>550</v>
      </c>
      <c r="C820" s="308" t="s">
        <v>738</v>
      </c>
      <c r="D820" s="260">
        <v>15</v>
      </c>
      <c r="E820" s="887">
        <v>1.1</v>
      </c>
      <c r="F820" s="898">
        <f t="shared" si="30"/>
        <v>16.5</v>
      </c>
    </row>
    <row r="821" spans="1:6" ht="14.25" customHeight="1">
      <c r="A821" s="568" t="s">
        <v>551</v>
      </c>
      <c r="B821" s="298" t="s">
        <v>769</v>
      </c>
      <c r="C821" s="313"/>
      <c r="D821" s="306"/>
      <c r="E821" s="893"/>
      <c r="F821" s="894"/>
    </row>
    <row r="822" spans="1:6" ht="12.75">
      <c r="A822" s="569"/>
      <c r="B822" s="299" t="s">
        <v>770</v>
      </c>
      <c r="C822" s="305" t="s">
        <v>738</v>
      </c>
      <c r="D822" s="306">
        <v>1</v>
      </c>
      <c r="E822" s="893">
        <v>13</v>
      </c>
      <c r="F822" s="894">
        <f aca="true" t="shared" si="31" ref="F822:F837">E822*D822</f>
        <v>13</v>
      </c>
    </row>
    <row r="823" spans="1:6" ht="12.75">
      <c r="A823" s="569"/>
      <c r="B823" s="299" t="s">
        <v>771</v>
      </c>
      <c r="C823" s="305" t="s">
        <v>738</v>
      </c>
      <c r="D823" s="306">
        <v>38</v>
      </c>
      <c r="E823" s="893">
        <v>7.5</v>
      </c>
      <c r="F823" s="894">
        <f t="shared" si="31"/>
        <v>285</v>
      </c>
    </row>
    <row r="824" spans="1:6" ht="12.75">
      <c r="A824" s="569"/>
      <c r="B824" s="299" t="s">
        <v>772</v>
      </c>
      <c r="C824" s="305" t="s">
        <v>738</v>
      </c>
      <c r="D824" s="306">
        <v>4</v>
      </c>
      <c r="E824" s="893">
        <v>6.5</v>
      </c>
      <c r="F824" s="894">
        <f t="shared" si="31"/>
        <v>26</v>
      </c>
    </row>
    <row r="825" spans="1:6" ht="14.25">
      <c r="A825" s="569"/>
      <c r="B825" s="299"/>
      <c r="C825" s="313"/>
      <c r="D825" s="306"/>
      <c r="E825" s="893"/>
      <c r="F825" s="894">
        <f t="shared" si="31"/>
        <v>0</v>
      </c>
    </row>
    <row r="826" spans="1:6" ht="12.75">
      <c r="A826" s="569"/>
      <c r="B826" s="299" t="s">
        <v>773</v>
      </c>
      <c r="C826" s="305" t="s">
        <v>738</v>
      </c>
      <c r="D826" s="306">
        <v>6</v>
      </c>
      <c r="E826" s="893">
        <v>6.5</v>
      </c>
      <c r="F826" s="894">
        <f t="shared" si="31"/>
        <v>39</v>
      </c>
    </row>
    <row r="827" spans="1:6" ht="12.75">
      <c r="A827" s="569"/>
      <c r="B827" s="299" t="s">
        <v>774</v>
      </c>
      <c r="C827" s="305" t="s">
        <v>738</v>
      </c>
      <c r="D827" s="306">
        <v>16</v>
      </c>
      <c r="E827" s="893">
        <v>5</v>
      </c>
      <c r="F827" s="894">
        <f t="shared" si="31"/>
        <v>80</v>
      </c>
    </row>
    <row r="828" spans="1:6" ht="12.75">
      <c r="A828" s="569"/>
      <c r="B828" s="299" t="s">
        <v>775</v>
      </c>
      <c r="C828" s="305" t="s">
        <v>738</v>
      </c>
      <c r="D828" s="306">
        <v>24</v>
      </c>
      <c r="E828" s="893">
        <v>3.5</v>
      </c>
      <c r="F828" s="894">
        <f t="shared" si="31"/>
        <v>84</v>
      </c>
    </row>
    <row r="829" spans="1:6" ht="14.25">
      <c r="A829" s="569"/>
      <c r="B829" s="299"/>
      <c r="C829" s="313"/>
      <c r="D829" s="306"/>
      <c r="E829" s="897"/>
      <c r="F829" s="894">
        <f t="shared" si="31"/>
        <v>0</v>
      </c>
    </row>
    <row r="830" spans="1:6" ht="12.75">
      <c r="A830" s="569"/>
      <c r="B830" s="299" t="s">
        <v>776</v>
      </c>
      <c r="C830" s="305" t="s">
        <v>738</v>
      </c>
      <c r="D830" s="306">
        <v>5</v>
      </c>
      <c r="E830" s="893">
        <v>18</v>
      </c>
      <c r="F830" s="894">
        <f t="shared" si="31"/>
        <v>90</v>
      </c>
    </row>
    <row r="831" spans="1:6" ht="12.75">
      <c r="A831" s="569"/>
      <c r="B831" s="299" t="s">
        <v>777</v>
      </c>
      <c r="C831" s="305" t="s">
        <v>738</v>
      </c>
      <c r="D831" s="306">
        <v>20</v>
      </c>
      <c r="E831" s="893">
        <v>20</v>
      </c>
      <c r="F831" s="894">
        <f t="shared" si="31"/>
        <v>400</v>
      </c>
    </row>
    <row r="832" spans="1:6" ht="12.75" customHeight="1" thickBot="1">
      <c r="A832" s="570"/>
      <c r="B832" s="301" t="s">
        <v>778</v>
      </c>
      <c r="C832" s="308" t="s">
        <v>738</v>
      </c>
      <c r="D832" s="309">
        <v>2</v>
      </c>
      <c r="E832" s="899">
        <v>25</v>
      </c>
      <c r="F832" s="894">
        <f t="shared" si="31"/>
        <v>50</v>
      </c>
    </row>
    <row r="833" spans="1:6" ht="26.25" thickBot="1">
      <c r="A833" s="312" t="s">
        <v>779</v>
      </c>
      <c r="B833" s="302" t="s">
        <v>780</v>
      </c>
      <c r="C833" s="283" t="s">
        <v>738</v>
      </c>
      <c r="D833" s="260">
        <v>580</v>
      </c>
      <c r="E833" s="887">
        <v>3</v>
      </c>
      <c r="F833" s="900">
        <f t="shared" si="31"/>
        <v>1740</v>
      </c>
    </row>
    <row r="834" spans="1:6" ht="26.25" thickBot="1">
      <c r="A834" s="571" t="s">
        <v>781</v>
      </c>
      <c r="B834" s="296" t="s">
        <v>687</v>
      </c>
      <c r="C834" s="572" t="s">
        <v>738</v>
      </c>
      <c r="D834" s="573">
        <v>1</v>
      </c>
      <c r="E834" s="901">
        <v>80</v>
      </c>
      <c r="F834" s="900">
        <f t="shared" si="31"/>
        <v>80</v>
      </c>
    </row>
    <row r="835" spans="1:6" ht="26.25" thickBot="1">
      <c r="A835" s="288" t="s">
        <v>782</v>
      </c>
      <c r="B835" s="296" t="s">
        <v>783</v>
      </c>
      <c r="C835" s="574" t="s">
        <v>395</v>
      </c>
      <c r="D835" s="297">
        <v>125</v>
      </c>
      <c r="E835" s="884">
        <v>4.6</v>
      </c>
      <c r="F835" s="900">
        <f t="shared" si="31"/>
        <v>575</v>
      </c>
    </row>
    <row r="836" spans="1:6" ht="26.25" thickBot="1">
      <c r="A836" s="284" t="s">
        <v>784</v>
      </c>
      <c r="B836" s="296" t="s">
        <v>785</v>
      </c>
      <c r="C836" s="286" t="s">
        <v>395</v>
      </c>
      <c r="D836" s="287">
        <v>125</v>
      </c>
      <c r="E836" s="882">
        <v>4.6</v>
      </c>
      <c r="F836" s="894">
        <f t="shared" si="31"/>
        <v>575</v>
      </c>
    </row>
    <row r="837" spans="1:6" ht="26.25" thickBot="1">
      <c r="A837" s="576" t="s">
        <v>786</v>
      </c>
      <c r="B837" s="303" t="s">
        <v>787</v>
      </c>
      <c r="C837" s="279" t="s">
        <v>123</v>
      </c>
      <c r="D837" s="575">
        <v>1</v>
      </c>
      <c r="E837" s="902">
        <v>260</v>
      </c>
      <c r="F837" s="896">
        <f t="shared" si="31"/>
        <v>260</v>
      </c>
    </row>
    <row r="838" spans="1:6" ht="13.5" thickBot="1">
      <c r="A838" s="592"/>
      <c r="B838" s="593" t="s">
        <v>688</v>
      </c>
      <c r="C838" s="594"/>
      <c r="D838" s="595"/>
      <c r="E838" s="903"/>
      <c r="F838" s="904">
        <f>SUM(F771:F837)</f>
        <v>30977.7</v>
      </c>
    </row>
    <row r="839" spans="1:6" ht="13.5" thickBot="1">
      <c r="A839" s="314"/>
      <c r="B839" s="315"/>
      <c r="C839" s="315"/>
      <c r="D839" s="316"/>
      <c r="E839" s="905"/>
      <c r="F839" s="905"/>
    </row>
    <row r="840" spans="1:6" ht="12.75">
      <c r="A840" s="629" t="s">
        <v>788</v>
      </c>
      <c r="B840" s="631" t="s">
        <v>789</v>
      </c>
      <c r="C840" s="596" t="s">
        <v>99</v>
      </c>
      <c r="D840" s="597" t="s">
        <v>380</v>
      </c>
      <c r="E840" s="906" t="s">
        <v>99</v>
      </c>
      <c r="F840" s="906" t="s">
        <v>100</v>
      </c>
    </row>
    <row r="841" spans="1:6" ht="13.5" thickBot="1">
      <c r="A841" s="630"/>
      <c r="B841" s="632"/>
      <c r="C841" s="598" t="s">
        <v>101</v>
      </c>
      <c r="D841" s="599"/>
      <c r="E841" s="907" t="s">
        <v>102</v>
      </c>
      <c r="F841" s="907" t="s">
        <v>102</v>
      </c>
    </row>
    <row r="842" spans="1:6" ht="89.25">
      <c r="A842" s="317" t="s">
        <v>790</v>
      </c>
      <c r="B842" s="319" t="s">
        <v>791</v>
      </c>
      <c r="C842" s="320"/>
      <c r="D842" s="321">
        <v>1</v>
      </c>
      <c r="E842" s="908">
        <v>1300</v>
      </c>
      <c r="F842" s="909">
        <f>E842*D842</f>
        <v>1300</v>
      </c>
    </row>
    <row r="843" spans="1:6" ht="102">
      <c r="A843" s="322" t="s">
        <v>792</v>
      </c>
      <c r="B843" s="323" t="s">
        <v>793</v>
      </c>
      <c r="C843" s="77"/>
      <c r="D843" s="324">
        <v>1</v>
      </c>
      <c r="E843" s="910">
        <v>8000</v>
      </c>
      <c r="F843" s="911">
        <f>E843*D843</f>
        <v>8000</v>
      </c>
    </row>
    <row r="844" spans="1:6" ht="26.25" thickBot="1">
      <c r="A844" s="587" t="s">
        <v>794</v>
      </c>
      <c r="B844" s="588" t="s">
        <v>795</v>
      </c>
      <c r="C844" s="589"/>
      <c r="D844" s="590">
        <v>1</v>
      </c>
      <c r="E844" s="912">
        <v>1800</v>
      </c>
      <c r="F844" s="913">
        <f>E844*D844</f>
        <v>1800</v>
      </c>
    </row>
    <row r="845" spans="1:6" ht="14.25" customHeight="1" thickBot="1">
      <c r="A845" s="591"/>
      <c r="B845" s="633" t="s">
        <v>796</v>
      </c>
      <c r="C845" s="634"/>
      <c r="D845" s="634"/>
      <c r="E845" s="914"/>
      <c r="F845" s="915">
        <f>SUM(F842:F844)</f>
        <v>11100</v>
      </c>
    </row>
    <row r="846" spans="1:6" ht="13.5" thickBot="1">
      <c r="A846" s="314"/>
      <c r="B846" s="4"/>
      <c r="C846" s="4"/>
      <c r="D846" s="325"/>
      <c r="E846" s="916"/>
      <c r="F846" s="916"/>
    </row>
    <row r="847" spans="1:6" ht="17.25" thickBot="1">
      <c r="A847" s="499"/>
      <c r="B847" s="500" t="s">
        <v>131</v>
      </c>
      <c r="C847" s="501"/>
      <c r="D847" s="502"/>
      <c r="E847" s="844"/>
      <c r="F847" s="845"/>
    </row>
    <row r="848" spans="1:6" ht="25.5">
      <c r="A848" s="318" t="s">
        <v>744</v>
      </c>
      <c r="B848" s="250" t="s">
        <v>132</v>
      </c>
      <c r="C848" s="251"/>
      <c r="D848" s="249">
        <v>40</v>
      </c>
      <c r="E848" s="838">
        <v>90</v>
      </c>
      <c r="F848" s="917">
        <f>E848*D848</f>
        <v>3600</v>
      </c>
    </row>
    <row r="849" spans="1:6" ht="45.75" customHeight="1">
      <c r="A849" s="318" t="s">
        <v>750</v>
      </c>
      <c r="B849" s="250" t="s">
        <v>133</v>
      </c>
      <c r="C849" s="251"/>
      <c r="D849" s="249">
        <v>3</v>
      </c>
      <c r="E849" s="838">
        <v>80</v>
      </c>
      <c r="F849" s="917">
        <f>E849*D849</f>
        <v>240</v>
      </c>
    </row>
    <row r="850" spans="1:6" ht="59.25" customHeight="1">
      <c r="A850" s="600" t="s">
        <v>751</v>
      </c>
      <c r="B850" s="250" t="s">
        <v>134</v>
      </c>
      <c r="C850" s="251"/>
      <c r="D850" s="249">
        <v>10</v>
      </c>
      <c r="E850" s="838">
        <v>50</v>
      </c>
      <c r="F850" s="917">
        <f>E850*D850</f>
        <v>500</v>
      </c>
    </row>
    <row r="851" spans="1:6" ht="51.75" thickBot="1">
      <c r="A851" s="601" t="s">
        <v>760</v>
      </c>
      <c r="B851" s="250" t="s">
        <v>135</v>
      </c>
      <c r="C851" s="251"/>
      <c r="D851" s="249">
        <v>1</v>
      </c>
      <c r="E851" s="838">
        <v>150</v>
      </c>
      <c r="F851" s="917">
        <f>E851*D851</f>
        <v>150</v>
      </c>
    </row>
    <row r="852" spans="1:6" ht="15.75" thickBot="1">
      <c r="A852" s="493"/>
      <c r="B852" s="494"/>
      <c r="C852" s="495"/>
      <c r="D852" s="496"/>
      <c r="E852" s="848"/>
      <c r="F852" s="849">
        <f>SUM(F848:F851)</f>
        <v>4490</v>
      </c>
    </row>
    <row r="853" spans="1:6" ht="13.5" thickBot="1">
      <c r="A853" s="314"/>
      <c r="B853" s="4"/>
      <c r="C853" s="4"/>
      <c r="D853" s="325"/>
      <c r="E853" s="916"/>
      <c r="F853" s="916"/>
    </row>
    <row r="854" spans="1:6" ht="15.75" thickBot="1">
      <c r="A854" s="583"/>
      <c r="B854" s="584" t="s">
        <v>399</v>
      </c>
      <c r="C854" s="585"/>
      <c r="D854" s="586"/>
      <c r="E854" s="918"/>
      <c r="F854" s="919"/>
    </row>
    <row r="855" spans="1:6" ht="15.75" thickBot="1">
      <c r="A855" s="583"/>
      <c r="B855" s="635" t="s">
        <v>797</v>
      </c>
      <c r="C855" s="636"/>
      <c r="D855" s="636"/>
      <c r="E855" s="920">
        <f>F838</f>
        <v>30977.7</v>
      </c>
      <c r="F855" s="921"/>
    </row>
    <row r="856" spans="1:6" ht="15.75" thickBot="1">
      <c r="A856" s="583"/>
      <c r="B856" s="635" t="s">
        <v>798</v>
      </c>
      <c r="C856" s="636"/>
      <c r="D856" s="636"/>
      <c r="E856" s="920">
        <f>F845</f>
        <v>11100</v>
      </c>
      <c r="F856" s="921"/>
    </row>
    <row r="857" spans="1:6" ht="15.75" thickBot="1">
      <c r="A857" s="581"/>
      <c r="B857" s="582"/>
      <c r="C857" s="582"/>
      <c r="D857" s="582"/>
      <c r="E857" s="922">
        <f>F852</f>
        <v>4490</v>
      </c>
      <c r="F857" s="923"/>
    </row>
    <row r="858" spans="1:6" ht="13.5" thickBot="1">
      <c r="A858" s="577"/>
      <c r="B858" s="578" t="s">
        <v>372</v>
      </c>
      <c r="C858" s="579"/>
      <c r="D858" s="580"/>
      <c r="E858" s="924"/>
      <c r="F858" s="925">
        <f>E856+E855+E857</f>
        <v>46567.7</v>
      </c>
    </row>
    <row r="859" spans="1:6" ht="13.5" thickBot="1">
      <c r="A859" s="314"/>
      <c r="B859" s="4"/>
      <c r="C859" s="4"/>
      <c r="D859" s="325"/>
      <c r="E859" s="916"/>
      <c r="F859" s="916"/>
    </row>
    <row r="860" spans="1:6" ht="13.5" thickBot="1">
      <c r="A860" s="11"/>
      <c r="B860" s="12" t="s">
        <v>767</v>
      </c>
      <c r="C860" s="13"/>
      <c r="D860" s="14"/>
      <c r="E860" s="716"/>
      <c r="F860" s="717"/>
    </row>
    <row r="861" spans="1:6" ht="12.75">
      <c r="A861" s="73" t="s">
        <v>382</v>
      </c>
      <c r="B861" s="270" t="s">
        <v>383</v>
      </c>
      <c r="C861" s="65"/>
      <c r="D861" s="66"/>
      <c r="E861" s="857"/>
      <c r="F861" s="728">
        <f>F249</f>
        <v>1569722.8715</v>
      </c>
    </row>
    <row r="862" spans="1:6" ht="12.75">
      <c r="A862" s="53" t="s">
        <v>384</v>
      </c>
      <c r="B862" s="5" t="s">
        <v>441</v>
      </c>
      <c r="C862" s="54"/>
      <c r="D862" s="7"/>
      <c r="E862" s="760"/>
      <c r="F862" s="713">
        <f>F330</f>
        <v>99249.22</v>
      </c>
    </row>
    <row r="863" spans="1:6" ht="12.75">
      <c r="A863" s="53" t="s">
        <v>388</v>
      </c>
      <c r="B863" s="5" t="s">
        <v>799</v>
      </c>
      <c r="C863" s="54"/>
      <c r="D863" s="7"/>
      <c r="E863" s="760"/>
      <c r="F863" s="713">
        <f>F411</f>
        <v>79631</v>
      </c>
    </row>
    <row r="864" spans="1:6" ht="12.75">
      <c r="A864" s="53" t="s">
        <v>394</v>
      </c>
      <c r="B864" s="5" t="s">
        <v>800</v>
      </c>
      <c r="C864" s="54"/>
      <c r="D864" s="7"/>
      <c r="E864" s="760"/>
      <c r="F864" s="926">
        <v>106316</v>
      </c>
    </row>
    <row r="865" spans="1:6" ht="12.75">
      <c r="A865" s="53" t="s">
        <v>396</v>
      </c>
      <c r="B865" s="5" t="s">
        <v>801</v>
      </c>
      <c r="C865" s="54"/>
      <c r="D865" s="7"/>
      <c r="E865" s="760"/>
      <c r="F865" s="926">
        <v>202273.5</v>
      </c>
    </row>
    <row r="866" spans="1:6" ht="12.75">
      <c r="A866" s="53" t="s">
        <v>739</v>
      </c>
      <c r="B866" s="5" t="str">
        <f>B568</f>
        <v>TERMOTEHNICKE  INSTALACIJE</v>
      </c>
      <c r="C866" s="54"/>
      <c r="D866" s="7"/>
      <c r="E866" s="760"/>
      <c r="F866" s="713">
        <f>F701</f>
        <v>184185.80000000002</v>
      </c>
    </row>
    <row r="867" spans="1:6" ht="25.5">
      <c r="A867" s="53" t="s">
        <v>373</v>
      </c>
      <c r="B867" s="5" t="str">
        <f>B703</f>
        <v>PRIKLJUČENJE  NA  TELEKOMUNIKACIONE  INFRASTRUKTURNE  MREŽE</v>
      </c>
      <c r="C867" s="54"/>
      <c r="D867" s="7"/>
      <c r="E867" s="760"/>
      <c r="F867" s="713">
        <v>2078.17</v>
      </c>
    </row>
    <row r="868" spans="1:6" ht="13.5" thickBot="1">
      <c r="A868" s="74" t="s">
        <v>741</v>
      </c>
      <c r="B868" s="6" t="str">
        <f>B768</f>
        <v>SPRINKLER    SISTEMI</v>
      </c>
      <c r="C868" s="69"/>
      <c r="D868" s="70"/>
      <c r="E868" s="858"/>
      <c r="F868" s="724">
        <f>F858</f>
        <v>46567.7</v>
      </c>
    </row>
    <row r="869" spans="1:6" ht="13.5" thickBot="1">
      <c r="A869" s="59"/>
      <c r="B869" s="60" t="s">
        <v>802</v>
      </c>
      <c r="C869" s="61"/>
      <c r="D869" s="62"/>
      <c r="E869" s="764"/>
      <c r="F869" s="765">
        <f>SUM(F861:F868)</f>
        <v>2290024.2615</v>
      </c>
    </row>
    <row r="870" spans="1:6" ht="13.5" thickBot="1">
      <c r="A870" s="59"/>
      <c r="B870" s="60" t="s">
        <v>803</v>
      </c>
      <c r="C870" s="61"/>
      <c r="D870" s="62"/>
      <c r="E870" s="764"/>
      <c r="F870" s="765">
        <f>F869*0.17</f>
        <v>389304.12445500004</v>
      </c>
    </row>
    <row r="871" spans="1:6" ht="13.5" thickBot="1">
      <c r="A871" s="59"/>
      <c r="B871" s="60" t="s">
        <v>804</v>
      </c>
      <c r="C871" s="61"/>
      <c r="D871" s="62"/>
      <c r="E871" s="764"/>
      <c r="F871" s="765">
        <f>F870+F869</f>
        <v>2679328.3859550003</v>
      </c>
    </row>
  </sheetData>
  <sheetProtection/>
  <mergeCells count="56">
    <mergeCell ref="B252:F252"/>
    <mergeCell ref="B332:F332"/>
    <mergeCell ref="B333:F333"/>
    <mergeCell ref="B3:F3"/>
    <mergeCell ref="B4:F4"/>
    <mergeCell ref="B30:F30"/>
    <mergeCell ref="B251:F251"/>
    <mergeCell ref="A172:A174"/>
    <mergeCell ref="A165:A171"/>
    <mergeCell ref="A111:A151"/>
    <mergeCell ref="A152:A161"/>
    <mergeCell ref="A308:A310"/>
    <mergeCell ref="A300:A302"/>
    <mergeCell ref="B428:F428"/>
    <mergeCell ref="B438:D438"/>
    <mergeCell ref="B459:F459"/>
    <mergeCell ref="A355:A363"/>
    <mergeCell ref="A348:A354"/>
    <mergeCell ref="A367:A380"/>
    <mergeCell ref="A381:A391"/>
    <mergeCell ref="B413:F413"/>
    <mergeCell ref="B418:F418"/>
    <mergeCell ref="B406:E406"/>
    <mergeCell ref="B447:D447"/>
    <mergeCell ref="B568:F568"/>
    <mergeCell ref="A576:A579"/>
    <mergeCell ref="A598:A599"/>
    <mergeCell ref="A601:A608"/>
    <mergeCell ref="A580:A589"/>
    <mergeCell ref="A610:A615"/>
    <mergeCell ref="A618:A623"/>
    <mergeCell ref="A635:A638"/>
    <mergeCell ref="A644:A645"/>
    <mergeCell ref="A649:A653"/>
    <mergeCell ref="B703:F703"/>
    <mergeCell ref="A705:A706"/>
    <mergeCell ref="B717:D717"/>
    <mergeCell ref="A707:A708"/>
    <mergeCell ref="B716:F716"/>
    <mergeCell ref="B733:F733"/>
    <mergeCell ref="B747:F747"/>
    <mergeCell ref="B751:F751"/>
    <mergeCell ref="B755:F755"/>
    <mergeCell ref="B768:F768"/>
    <mergeCell ref="A769:A770"/>
    <mergeCell ref="B769:B770"/>
    <mergeCell ref="A773:A775"/>
    <mergeCell ref="C809:D809"/>
    <mergeCell ref="A840:A841"/>
    <mergeCell ref="B840:B841"/>
    <mergeCell ref="B845:D845"/>
    <mergeCell ref="E857:F857"/>
    <mergeCell ref="B855:D855"/>
    <mergeCell ref="E855:F855"/>
    <mergeCell ref="B856:D856"/>
    <mergeCell ref="E856:F856"/>
  </mergeCells>
  <printOptions/>
  <pageMargins left="0.7479166666666667" right="0.3541666666666667" top="0.3541666666666667" bottom="0.3541666666666667" header="0.5118055555555556" footer="0.5118055555555556"/>
  <pageSetup horizontalDpi="300" verticalDpi="300" orientation="portrait" paperSize="9" r:id="rId19"/>
  <rowBreaks count="1" manualBreakCount="1">
    <brk id="183" max="255" man="1"/>
  </rowBreaks>
  <drawing r:id="rId18"/>
  <legacyDrawing r:id="rId17"/>
  <oleObjects>
    <oleObject progId="Equation.3" shapeId="1683858" r:id="rId1"/>
    <oleObject progId="Equation.3" shapeId="1683859" r:id="rId2"/>
    <oleObject progId="Equation.3" shapeId="1683860" r:id="rId3"/>
    <oleObject progId="Equation.3" shapeId="1683861" r:id="rId4"/>
    <oleObject progId="Equation.3" shapeId="1683862" r:id="rId5"/>
    <oleObject progId="Equation.3" shapeId="1683863" r:id="rId6"/>
    <oleObject progId="Equation.3" shapeId="1683864" r:id="rId7"/>
    <oleObject progId="Equation.3" shapeId="1683865" r:id="rId8"/>
    <oleObject progId="Equation.3" shapeId="1683866" r:id="rId9"/>
    <oleObject progId="Equation.3" shapeId="1683867" r:id="rId10"/>
    <oleObject progId="Equation.3" shapeId="1683868" r:id="rId11"/>
    <oleObject progId="Equation.3" shapeId="1683869" r:id="rId12"/>
    <oleObject progId="Equation.3" shapeId="1683870" r:id="rId13"/>
    <oleObject progId="Equation.3" shapeId="1683871" r:id="rId14"/>
    <oleObject progId="Equation.3" shapeId="1683872" r:id="rId15"/>
    <oleObject progId="Equation.3" shapeId="1683873" r:id="rId16"/>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Dusan Radisic</dc:creator>
  <cp:keywords/>
  <dc:description/>
  <cp:lastModifiedBy>Miodrag</cp:lastModifiedBy>
  <cp:lastPrinted>2011-06-30T12:26:38Z</cp:lastPrinted>
  <dcterms:created xsi:type="dcterms:W3CDTF">2000-08-17T10:20:27Z</dcterms:created>
  <dcterms:modified xsi:type="dcterms:W3CDTF">2021-03-07T11:23:47Z</dcterms:modified>
  <cp:category/>
  <cp:version/>
  <cp:contentType/>
  <cp:contentStatus/>
  <cp:revision>1</cp:revision>
</cp:coreProperties>
</file>